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Dienstverlening\WERKINSTRUMENTEN\KOSTENSTATEN\PAB\2018\"/>
    </mc:Choice>
  </mc:AlternateContent>
  <bookViews>
    <workbookView xWindow="-15" yWindow="-15" windowWidth="20700" windowHeight="11475" tabRatio="792" activeTab="9"/>
  </bookViews>
  <sheets>
    <sheet name="Handleiding" sheetId="16" r:id="rId1"/>
    <sheet name="Samenstelling werkkapitaal" sheetId="14" r:id="rId2"/>
    <sheet name="KS 1" sheetId="1" r:id="rId3"/>
    <sheet name="KS 2" sheetId="2" r:id="rId4"/>
    <sheet name="KS 3" sheetId="3" r:id="rId5"/>
    <sheet name="KS 4" sheetId="4" r:id="rId6"/>
    <sheet name="KS 5" sheetId="6" r:id="rId7"/>
    <sheet name="KS 6" sheetId="7" r:id="rId8"/>
    <sheet name="Test" sheetId="18" state="hidden" r:id="rId9"/>
    <sheet name="Jaaroverzicht" sheetId="5" r:id="rId10"/>
    <sheet name="VIA-middelen" sheetId="15" r:id="rId11"/>
    <sheet name="VB 1" sheetId="8" r:id="rId12"/>
    <sheet name="VB 2" sheetId="9" r:id="rId13"/>
    <sheet name="VB 3" sheetId="10" r:id="rId14"/>
    <sheet name="VB 4" sheetId="11" r:id="rId15"/>
    <sheet name="VB 5" sheetId="12" r:id="rId16"/>
    <sheet name="VB 6" sheetId="13" r:id="rId17"/>
  </sheets>
  <definedNames>
    <definedName name="_xlnm.Print_Area" localSheetId="11">'VB 1'!$A$1:$J$30</definedName>
    <definedName name="_xlnm.Print_Area" localSheetId="12">'VB 2'!$A$1:$J$30</definedName>
    <definedName name="_xlnm.Print_Area" localSheetId="13">'VB 3'!$A$1:$J$30</definedName>
    <definedName name="_xlnm.Print_Area" localSheetId="14">'VB 4'!$A$1:$J$30</definedName>
    <definedName name="_xlnm.Print_Area" localSheetId="15">'VB 5'!$A$1:$J$30</definedName>
    <definedName name="_xlnm.Print_Area" localSheetId="16">'VB 6'!$A$1:$J$30</definedName>
  </definedNames>
  <calcPr calcId="152511"/>
</workbook>
</file>

<file path=xl/calcChain.xml><?xml version="1.0" encoding="utf-8"?>
<calcChain xmlns="http://schemas.openxmlformats.org/spreadsheetml/2006/main">
  <c r="J2" i="14" l="1"/>
  <c r="J1" i="14"/>
  <c r="E1" i="14"/>
  <c r="E4" i="5"/>
  <c r="A4" i="5"/>
  <c r="C18" i="5"/>
  <c r="D18" i="5"/>
  <c r="C21" i="5"/>
  <c r="D21" i="5"/>
  <c r="C24" i="5"/>
  <c r="D24" i="5"/>
  <c r="C27" i="5"/>
  <c r="D27" i="5"/>
  <c r="C30" i="5"/>
  <c r="D30" i="5"/>
  <c r="C33" i="5"/>
  <c r="D33" i="5"/>
  <c r="B33" i="5"/>
  <c r="B30" i="5"/>
  <c r="B27" i="5"/>
  <c r="B24" i="5"/>
  <c r="B21" i="5"/>
  <c r="B18" i="5"/>
  <c r="B23" i="14" l="1"/>
  <c r="A39" i="14" l="1"/>
  <c r="A23" i="14"/>
  <c r="C23" i="14" l="1"/>
  <c r="C6" i="14"/>
  <c r="A203" i="18" l="1"/>
  <c r="A421" i="18" l="1"/>
  <c r="B421" i="18"/>
  <c r="C421" i="18"/>
  <c r="A422" i="18"/>
  <c r="B422" i="18"/>
  <c r="C422" i="18"/>
  <c r="A423" i="18"/>
  <c r="B423" i="18"/>
  <c r="C423" i="18"/>
  <c r="A424" i="18"/>
  <c r="B424" i="18"/>
  <c r="C424" i="18"/>
  <c r="A425" i="18"/>
  <c r="B425" i="18"/>
  <c r="C425" i="18"/>
  <c r="A426" i="18"/>
  <c r="B426" i="18"/>
  <c r="C426" i="18"/>
  <c r="A427" i="18"/>
  <c r="B427" i="18"/>
  <c r="C427" i="18"/>
  <c r="A428" i="18"/>
  <c r="B428" i="18"/>
  <c r="C428" i="18"/>
  <c r="A429" i="18"/>
  <c r="B429" i="18"/>
  <c r="C429" i="18"/>
  <c r="A430" i="18"/>
  <c r="B430" i="18"/>
  <c r="C430" i="18"/>
  <c r="A431" i="18"/>
  <c r="B431" i="18"/>
  <c r="C431" i="18"/>
  <c r="A432" i="18"/>
  <c r="B432" i="18"/>
  <c r="C432" i="18"/>
  <c r="A433" i="18"/>
  <c r="B433" i="18"/>
  <c r="C433" i="18"/>
  <c r="A434" i="18"/>
  <c r="B434" i="18"/>
  <c r="C434" i="18"/>
  <c r="A435" i="18"/>
  <c r="B435" i="18"/>
  <c r="C435" i="18"/>
  <c r="A436" i="18"/>
  <c r="B436" i="18"/>
  <c r="C436" i="18"/>
  <c r="A437" i="18"/>
  <c r="B437" i="18"/>
  <c r="C437" i="18"/>
  <c r="A438" i="18"/>
  <c r="B438" i="18"/>
  <c r="C438" i="18"/>
  <c r="A439" i="18"/>
  <c r="B439" i="18"/>
  <c r="C439" i="18"/>
  <c r="A440" i="18"/>
  <c r="B440" i="18"/>
  <c r="C440" i="18"/>
  <c r="A441" i="18"/>
  <c r="B441" i="18"/>
  <c r="C441" i="18"/>
  <c r="A442" i="18"/>
  <c r="B442" i="18"/>
  <c r="C442" i="18"/>
  <c r="A443" i="18"/>
  <c r="B443" i="18"/>
  <c r="C443" i="18"/>
  <c r="A444" i="18"/>
  <c r="B444" i="18"/>
  <c r="C444" i="18"/>
  <c r="C420" i="18"/>
  <c r="B420" i="18"/>
  <c r="A420" i="18"/>
  <c r="A392" i="18"/>
  <c r="B392" i="18"/>
  <c r="C392" i="18"/>
  <c r="A393" i="18"/>
  <c r="B393" i="18"/>
  <c r="C393" i="18"/>
  <c r="A394" i="18"/>
  <c r="B394" i="18"/>
  <c r="C394" i="18"/>
  <c r="A395" i="18"/>
  <c r="B395" i="18"/>
  <c r="C395" i="18"/>
  <c r="A396" i="18"/>
  <c r="B396" i="18"/>
  <c r="C396" i="18"/>
  <c r="A397" i="18"/>
  <c r="B397" i="18"/>
  <c r="C397" i="18"/>
  <c r="A398" i="18"/>
  <c r="B398" i="18"/>
  <c r="C398" i="18"/>
  <c r="A399" i="18"/>
  <c r="B399" i="18"/>
  <c r="C399" i="18"/>
  <c r="A400" i="18"/>
  <c r="B400" i="18"/>
  <c r="C400" i="18"/>
  <c r="A401" i="18"/>
  <c r="B401" i="18"/>
  <c r="C401" i="18"/>
  <c r="A402" i="18"/>
  <c r="B402" i="18"/>
  <c r="C402" i="18"/>
  <c r="A403" i="18"/>
  <c r="B403" i="18"/>
  <c r="C403" i="18"/>
  <c r="A404" i="18"/>
  <c r="B404" i="18"/>
  <c r="C404" i="18"/>
  <c r="A405" i="18"/>
  <c r="B405" i="18"/>
  <c r="C405" i="18"/>
  <c r="A406" i="18"/>
  <c r="B406" i="18"/>
  <c r="C406" i="18"/>
  <c r="A407" i="18"/>
  <c r="B407" i="18"/>
  <c r="C407" i="18"/>
  <c r="A408" i="18"/>
  <c r="B408" i="18"/>
  <c r="C408" i="18"/>
  <c r="A409" i="18"/>
  <c r="B409" i="18"/>
  <c r="C409" i="18"/>
  <c r="A410" i="18"/>
  <c r="B410" i="18"/>
  <c r="C410" i="18"/>
  <c r="A411" i="18"/>
  <c r="B411" i="18"/>
  <c r="C411" i="18"/>
  <c r="A412" i="18"/>
  <c r="B412" i="18"/>
  <c r="C412" i="18"/>
  <c r="A413" i="18"/>
  <c r="B413" i="18"/>
  <c r="C413" i="18"/>
  <c r="A414" i="18"/>
  <c r="B414" i="18"/>
  <c r="C414" i="18"/>
  <c r="A415" i="18"/>
  <c r="B415" i="18"/>
  <c r="C415" i="18"/>
  <c r="A416" i="18"/>
  <c r="B416" i="18"/>
  <c r="C416" i="18"/>
  <c r="A417" i="18"/>
  <c r="B417" i="18"/>
  <c r="C417" i="18"/>
  <c r="A418" i="18"/>
  <c r="B418" i="18"/>
  <c r="C418" i="18"/>
  <c r="A419" i="18"/>
  <c r="B419" i="18"/>
  <c r="C419" i="18"/>
  <c r="C391" i="18"/>
  <c r="B391" i="18"/>
  <c r="A391" i="18"/>
  <c r="A372" i="18"/>
  <c r="B372" i="18"/>
  <c r="C372" i="18"/>
  <c r="A373" i="18"/>
  <c r="B373" i="18"/>
  <c r="C373" i="18"/>
  <c r="A374" i="18"/>
  <c r="B374" i="18"/>
  <c r="C374" i="18"/>
  <c r="A375" i="18"/>
  <c r="B375" i="18"/>
  <c r="C375" i="18"/>
  <c r="A376" i="18"/>
  <c r="B376" i="18"/>
  <c r="C376" i="18"/>
  <c r="A377" i="18"/>
  <c r="B377" i="18"/>
  <c r="C377" i="18"/>
  <c r="A378" i="18"/>
  <c r="B378" i="18"/>
  <c r="C378" i="18"/>
  <c r="A379" i="18"/>
  <c r="B379" i="18"/>
  <c r="C379" i="18"/>
  <c r="A380" i="18"/>
  <c r="B380" i="18"/>
  <c r="C380" i="18"/>
  <c r="A381" i="18"/>
  <c r="B381" i="18"/>
  <c r="C381" i="18"/>
  <c r="A382" i="18"/>
  <c r="B382" i="18"/>
  <c r="C382" i="18"/>
  <c r="A383" i="18"/>
  <c r="B383" i="18"/>
  <c r="C383" i="18"/>
  <c r="A384" i="18"/>
  <c r="B384" i="18"/>
  <c r="C384" i="18"/>
  <c r="A385" i="18"/>
  <c r="B385" i="18"/>
  <c r="C385" i="18"/>
  <c r="A386" i="18"/>
  <c r="B386" i="18"/>
  <c r="C386" i="18"/>
  <c r="A387" i="18"/>
  <c r="B387" i="18"/>
  <c r="C387" i="18"/>
  <c r="A388" i="18"/>
  <c r="B388" i="18"/>
  <c r="C388" i="18"/>
  <c r="A389" i="18"/>
  <c r="B389" i="18"/>
  <c r="C389" i="18"/>
  <c r="A390" i="18"/>
  <c r="B390" i="18"/>
  <c r="C390" i="18"/>
  <c r="C371" i="18"/>
  <c r="B371" i="18"/>
  <c r="A371" i="18"/>
  <c r="A347" i="18"/>
  <c r="B347" i="18"/>
  <c r="C347" i="18"/>
  <c r="A348" i="18"/>
  <c r="B348" i="18"/>
  <c r="C348" i="18"/>
  <c r="A349" i="18"/>
  <c r="B349" i="18"/>
  <c r="C349" i="18"/>
  <c r="A350" i="18"/>
  <c r="B350" i="18"/>
  <c r="C350" i="18"/>
  <c r="A351" i="18"/>
  <c r="B351" i="18"/>
  <c r="C351" i="18"/>
  <c r="A352" i="18"/>
  <c r="B352" i="18"/>
  <c r="C352" i="18"/>
  <c r="A353" i="18"/>
  <c r="B353" i="18"/>
  <c r="C353" i="18"/>
  <c r="A354" i="18"/>
  <c r="B354" i="18"/>
  <c r="C354" i="18"/>
  <c r="A355" i="18"/>
  <c r="B355" i="18"/>
  <c r="C355" i="18"/>
  <c r="A356" i="18"/>
  <c r="B356" i="18"/>
  <c r="C356" i="18"/>
  <c r="A357" i="18"/>
  <c r="B357" i="18"/>
  <c r="C357" i="18"/>
  <c r="A358" i="18"/>
  <c r="B358" i="18"/>
  <c r="C358" i="18"/>
  <c r="A359" i="18"/>
  <c r="B359" i="18"/>
  <c r="C359" i="18"/>
  <c r="A360" i="18"/>
  <c r="B360" i="18"/>
  <c r="C360" i="18"/>
  <c r="A361" i="18"/>
  <c r="B361" i="18"/>
  <c r="C361" i="18"/>
  <c r="A362" i="18"/>
  <c r="B362" i="18"/>
  <c r="C362" i="18"/>
  <c r="A363" i="18"/>
  <c r="B363" i="18"/>
  <c r="C363" i="18"/>
  <c r="A364" i="18"/>
  <c r="B364" i="18"/>
  <c r="C364" i="18"/>
  <c r="A365" i="18"/>
  <c r="B365" i="18"/>
  <c r="C365" i="18"/>
  <c r="A366" i="18"/>
  <c r="B366" i="18"/>
  <c r="C366" i="18"/>
  <c r="A367" i="18"/>
  <c r="B367" i="18"/>
  <c r="C367" i="18"/>
  <c r="A368" i="18"/>
  <c r="B368" i="18"/>
  <c r="C368" i="18"/>
  <c r="A369" i="18"/>
  <c r="B369" i="18"/>
  <c r="C369" i="18"/>
  <c r="A370" i="18"/>
  <c r="B370" i="18"/>
  <c r="C370" i="18"/>
  <c r="C346" i="18"/>
  <c r="C345" i="18"/>
  <c r="B346" i="18"/>
  <c r="A346" i="18"/>
  <c r="A318" i="18"/>
  <c r="B318" i="18"/>
  <c r="C318" i="18"/>
  <c r="A319" i="18"/>
  <c r="B319" i="18"/>
  <c r="C319" i="18"/>
  <c r="A320" i="18"/>
  <c r="B320" i="18"/>
  <c r="C320" i="18"/>
  <c r="A321" i="18"/>
  <c r="B321" i="18"/>
  <c r="C321" i="18"/>
  <c r="A322" i="18"/>
  <c r="B322" i="18"/>
  <c r="C322" i="18"/>
  <c r="A323" i="18"/>
  <c r="B323" i="18"/>
  <c r="C323" i="18"/>
  <c r="A324" i="18"/>
  <c r="B324" i="18"/>
  <c r="C324" i="18"/>
  <c r="A325" i="18"/>
  <c r="B325" i="18"/>
  <c r="C325" i="18"/>
  <c r="A326" i="18"/>
  <c r="B326" i="18"/>
  <c r="C326" i="18"/>
  <c r="A327" i="18"/>
  <c r="B327" i="18"/>
  <c r="C327" i="18"/>
  <c r="A328" i="18"/>
  <c r="B328" i="18"/>
  <c r="C328" i="18"/>
  <c r="A329" i="18"/>
  <c r="B329" i="18"/>
  <c r="C329" i="18"/>
  <c r="A330" i="18"/>
  <c r="B330" i="18"/>
  <c r="C330" i="18"/>
  <c r="A331" i="18"/>
  <c r="B331" i="18"/>
  <c r="C331" i="18"/>
  <c r="A332" i="18"/>
  <c r="B332" i="18"/>
  <c r="C332" i="18"/>
  <c r="A333" i="18"/>
  <c r="B333" i="18"/>
  <c r="C333" i="18"/>
  <c r="A334" i="18"/>
  <c r="B334" i="18"/>
  <c r="C334" i="18"/>
  <c r="A335" i="18"/>
  <c r="B335" i="18"/>
  <c r="C335" i="18"/>
  <c r="A336" i="18"/>
  <c r="B336" i="18"/>
  <c r="C336" i="18"/>
  <c r="A337" i="18"/>
  <c r="B337" i="18"/>
  <c r="C337" i="18"/>
  <c r="A338" i="18"/>
  <c r="B338" i="18"/>
  <c r="C338" i="18"/>
  <c r="A339" i="18"/>
  <c r="B339" i="18"/>
  <c r="C339" i="18"/>
  <c r="A340" i="18"/>
  <c r="B340" i="18"/>
  <c r="C340" i="18"/>
  <c r="A341" i="18"/>
  <c r="B341" i="18"/>
  <c r="C341" i="18"/>
  <c r="A342" i="18"/>
  <c r="B342" i="18"/>
  <c r="C342" i="18"/>
  <c r="A343" i="18"/>
  <c r="B343" i="18"/>
  <c r="C343" i="18"/>
  <c r="A344" i="18"/>
  <c r="B344" i="18"/>
  <c r="C344" i="18"/>
  <c r="A345" i="18"/>
  <c r="B345" i="18"/>
  <c r="C317" i="18"/>
  <c r="B317" i="18"/>
  <c r="A317" i="18"/>
  <c r="A298" i="18"/>
  <c r="B298" i="18"/>
  <c r="C298" i="18"/>
  <c r="A299" i="18"/>
  <c r="B299" i="18"/>
  <c r="C299" i="18"/>
  <c r="A300" i="18"/>
  <c r="B300" i="18"/>
  <c r="C300" i="18"/>
  <c r="A301" i="18"/>
  <c r="B301" i="18"/>
  <c r="C301" i="18"/>
  <c r="A302" i="18"/>
  <c r="B302" i="18"/>
  <c r="C302" i="18"/>
  <c r="A303" i="18"/>
  <c r="B303" i="18"/>
  <c r="C303" i="18"/>
  <c r="A304" i="18"/>
  <c r="B304" i="18"/>
  <c r="C304" i="18"/>
  <c r="A305" i="18"/>
  <c r="B305" i="18"/>
  <c r="C305" i="18"/>
  <c r="A306" i="18"/>
  <c r="B306" i="18"/>
  <c r="C306" i="18"/>
  <c r="A307" i="18"/>
  <c r="B307" i="18"/>
  <c r="C307" i="18"/>
  <c r="A308" i="18"/>
  <c r="B308" i="18"/>
  <c r="C308" i="18"/>
  <c r="A309" i="18"/>
  <c r="B309" i="18"/>
  <c r="C309" i="18"/>
  <c r="A310" i="18"/>
  <c r="B310" i="18"/>
  <c r="C310" i="18"/>
  <c r="A311" i="18"/>
  <c r="B311" i="18"/>
  <c r="C311" i="18"/>
  <c r="A312" i="18"/>
  <c r="B312" i="18"/>
  <c r="C312" i="18"/>
  <c r="A313" i="18"/>
  <c r="B313" i="18"/>
  <c r="C313" i="18"/>
  <c r="A314" i="18"/>
  <c r="B314" i="18"/>
  <c r="C314" i="18"/>
  <c r="A315" i="18"/>
  <c r="B315" i="18"/>
  <c r="C315" i="18"/>
  <c r="A316" i="18"/>
  <c r="B316" i="18"/>
  <c r="C316" i="18"/>
  <c r="C297" i="18"/>
  <c r="B297" i="18"/>
  <c r="A297" i="18"/>
  <c r="A273" i="18"/>
  <c r="B273" i="18"/>
  <c r="C273" i="18"/>
  <c r="A274" i="18"/>
  <c r="B274" i="18"/>
  <c r="C274" i="18"/>
  <c r="A275" i="18"/>
  <c r="B275" i="18"/>
  <c r="C275" i="18"/>
  <c r="A276" i="18"/>
  <c r="B276" i="18"/>
  <c r="C276" i="18"/>
  <c r="A277" i="18"/>
  <c r="B277" i="18"/>
  <c r="C277" i="18"/>
  <c r="A278" i="18"/>
  <c r="B278" i="18"/>
  <c r="C278" i="18"/>
  <c r="A279" i="18"/>
  <c r="B279" i="18"/>
  <c r="C279" i="18"/>
  <c r="A280" i="18"/>
  <c r="B280" i="18"/>
  <c r="C280" i="18"/>
  <c r="A281" i="18"/>
  <c r="B281" i="18"/>
  <c r="C281" i="18"/>
  <c r="A282" i="18"/>
  <c r="B282" i="18"/>
  <c r="C282" i="18"/>
  <c r="A283" i="18"/>
  <c r="B283" i="18"/>
  <c r="C283" i="18"/>
  <c r="A284" i="18"/>
  <c r="B284" i="18"/>
  <c r="C284" i="18"/>
  <c r="A285" i="18"/>
  <c r="B285" i="18"/>
  <c r="C285" i="18"/>
  <c r="A286" i="18"/>
  <c r="B286" i="18"/>
  <c r="C286" i="18"/>
  <c r="A287" i="18"/>
  <c r="B287" i="18"/>
  <c r="C287" i="18"/>
  <c r="A288" i="18"/>
  <c r="B288" i="18"/>
  <c r="C288" i="18"/>
  <c r="A289" i="18"/>
  <c r="B289" i="18"/>
  <c r="C289" i="18"/>
  <c r="A290" i="18"/>
  <c r="B290" i="18"/>
  <c r="C290" i="18"/>
  <c r="A291" i="18"/>
  <c r="B291" i="18"/>
  <c r="C291" i="18"/>
  <c r="A292" i="18"/>
  <c r="B292" i="18"/>
  <c r="C292" i="18"/>
  <c r="A293" i="18"/>
  <c r="B293" i="18"/>
  <c r="C293" i="18"/>
  <c r="A294" i="18"/>
  <c r="B294" i="18"/>
  <c r="C294" i="18"/>
  <c r="A295" i="18"/>
  <c r="B295" i="18"/>
  <c r="C295" i="18"/>
  <c r="A296" i="18"/>
  <c r="B296" i="18"/>
  <c r="C296" i="18"/>
  <c r="C272" i="18"/>
  <c r="B272" i="18"/>
  <c r="A272" i="18"/>
  <c r="A244" i="18"/>
  <c r="B244" i="18"/>
  <c r="C244" i="18"/>
  <c r="A245" i="18"/>
  <c r="B245" i="18"/>
  <c r="C245" i="18"/>
  <c r="A246" i="18"/>
  <c r="B246" i="18"/>
  <c r="C246" i="18"/>
  <c r="A247" i="18"/>
  <c r="B247" i="18"/>
  <c r="C247" i="18"/>
  <c r="A248" i="18"/>
  <c r="B248" i="18"/>
  <c r="C248" i="18"/>
  <c r="A249" i="18"/>
  <c r="B249" i="18"/>
  <c r="C249" i="18"/>
  <c r="A250" i="18"/>
  <c r="B250" i="18"/>
  <c r="C250" i="18"/>
  <c r="A251" i="18"/>
  <c r="B251" i="18"/>
  <c r="C251" i="18"/>
  <c r="A252" i="18"/>
  <c r="B252" i="18"/>
  <c r="C252" i="18"/>
  <c r="A253" i="18"/>
  <c r="B253" i="18"/>
  <c r="C253" i="18"/>
  <c r="A254" i="18"/>
  <c r="B254" i="18"/>
  <c r="C254" i="18"/>
  <c r="A255" i="18"/>
  <c r="B255" i="18"/>
  <c r="C255" i="18"/>
  <c r="A256" i="18"/>
  <c r="B256" i="18"/>
  <c r="C256" i="18"/>
  <c r="A257" i="18"/>
  <c r="B257" i="18"/>
  <c r="C257" i="18"/>
  <c r="A258" i="18"/>
  <c r="B258" i="18"/>
  <c r="C258" i="18"/>
  <c r="A259" i="18"/>
  <c r="B259" i="18"/>
  <c r="C259" i="18"/>
  <c r="A260" i="18"/>
  <c r="B260" i="18"/>
  <c r="C260" i="18"/>
  <c r="A261" i="18"/>
  <c r="B261" i="18"/>
  <c r="C261" i="18"/>
  <c r="A262" i="18"/>
  <c r="B262" i="18"/>
  <c r="C262" i="18"/>
  <c r="A263" i="18"/>
  <c r="B263" i="18"/>
  <c r="C263" i="18"/>
  <c r="A264" i="18"/>
  <c r="B264" i="18"/>
  <c r="C264" i="18"/>
  <c r="A265" i="18"/>
  <c r="B265" i="18"/>
  <c r="C265" i="18"/>
  <c r="A266" i="18"/>
  <c r="B266" i="18"/>
  <c r="C266" i="18"/>
  <c r="A267" i="18"/>
  <c r="B267" i="18"/>
  <c r="C267" i="18"/>
  <c r="A268" i="18"/>
  <c r="B268" i="18"/>
  <c r="C268" i="18"/>
  <c r="A269" i="18"/>
  <c r="B269" i="18"/>
  <c r="C269" i="18"/>
  <c r="A270" i="18"/>
  <c r="B270" i="18"/>
  <c r="C270" i="18"/>
  <c r="A271" i="18"/>
  <c r="B271" i="18"/>
  <c r="C271" i="18"/>
  <c r="C243" i="18"/>
  <c r="B243" i="18"/>
  <c r="A243" i="18"/>
  <c r="A224" i="18"/>
  <c r="B224" i="18"/>
  <c r="C224" i="18"/>
  <c r="A225" i="18"/>
  <c r="B225" i="18"/>
  <c r="C225" i="18"/>
  <c r="A226" i="18"/>
  <c r="B226" i="18"/>
  <c r="C226" i="18"/>
  <c r="A227" i="18"/>
  <c r="B227" i="18"/>
  <c r="C227" i="18"/>
  <c r="A228" i="18"/>
  <c r="B228" i="18"/>
  <c r="C228" i="18"/>
  <c r="A229" i="18"/>
  <c r="B229" i="18"/>
  <c r="C229" i="18"/>
  <c r="A230" i="18"/>
  <c r="B230" i="18"/>
  <c r="C230" i="18"/>
  <c r="A231" i="18"/>
  <c r="B231" i="18"/>
  <c r="C231" i="18"/>
  <c r="A232" i="18"/>
  <c r="B232" i="18"/>
  <c r="C232" i="18"/>
  <c r="A233" i="18"/>
  <c r="B233" i="18"/>
  <c r="C233" i="18"/>
  <c r="A234" i="18"/>
  <c r="B234" i="18"/>
  <c r="C234" i="18"/>
  <c r="A235" i="18"/>
  <c r="B235" i="18"/>
  <c r="C235" i="18"/>
  <c r="A236" i="18"/>
  <c r="B236" i="18"/>
  <c r="C236" i="18"/>
  <c r="A237" i="18"/>
  <c r="B237" i="18"/>
  <c r="C237" i="18"/>
  <c r="A238" i="18"/>
  <c r="B238" i="18"/>
  <c r="C238" i="18"/>
  <c r="A239" i="18"/>
  <c r="B239" i="18"/>
  <c r="C239" i="18"/>
  <c r="A240" i="18"/>
  <c r="B240" i="18"/>
  <c r="C240" i="18"/>
  <c r="A241" i="18"/>
  <c r="B241" i="18"/>
  <c r="C241" i="18"/>
  <c r="A242" i="18"/>
  <c r="B242" i="18"/>
  <c r="C242" i="18"/>
  <c r="C223" i="18"/>
  <c r="B223" i="18"/>
  <c r="A223" i="18"/>
  <c r="A199" i="18"/>
  <c r="B199" i="18"/>
  <c r="C199" i="18"/>
  <c r="A200" i="18"/>
  <c r="B200" i="18"/>
  <c r="C200" i="18"/>
  <c r="A201" i="18"/>
  <c r="B201" i="18"/>
  <c r="C201" i="18"/>
  <c r="A202" i="18"/>
  <c r="B202" i="18"/>
  <c r="C202" i="18"/>
  <c r="B203" i="18"/>
  <c r="C203" i="18"/>
  <c r="A204" i="18"/>
  <c r="B204" i="18"/>
  <c r="C204" i="18"/>
  <c r="A205" i="18"/>
  <c r="B205" i="18"/>
  <c r="C205" i="18"/>
  <c r="A206" i="18"/>
  <c r="B206" i="18"/>
  <c r="C206" i="18"/>
  <c r="A207" i="18"/>
  <c r="B207" i="18"/>
  <c r="C207" i="18"/>
  <c r="A208" i="18"/>
  <c r="B208" i="18"/>
  <c r="C208" i="18"/>
  <c r="A209" i="18"/>
  <c r="B209" i="18"/>
  <c r="C209" i="18"/>
  <c r="A210" i="18"/>
  <c r="B210" i="18"/>
  <c r="C210" i="18"/>
  <c r="A211" i="18"/>
  <c r="B211" i="18"/>
  <c r="C211" i="18"/>
  <c r="A212" i="18"/>
  <c r="B212" i="18"/>
  <c r="C212" i="18"/>
  <c r="A213" i="18"/>
  <c r="B213" i="18"/>
  <c r="C213" i="18"/>
  <c r="A214" i="18"/>
  <c r="B214" i="18"/>
  <c r="C214" i="18"/>
  <c r="A215" i="18"/>
  <c r="B215" i="18"/>
  <c r="C215" i="18"/>
  <c r="A216" i="18"/>
  <c r="B216" i="18"/>
  <c r="C216" i="18"/>
  <c r="A217" i="18"/>
  <c r="B217" i="18"/>
  <c r="C217" i="18"/>
  <c r="A218" i="18"/>
  <c r="B218" i="18"/>
  <c r="C218" i="18"/>
  <c r="A219" i="18"/>
  <c r="B219" i="18"/>
  <c r="C219" i="18"/>
  <c r="A220" i="18"/>
  <c r="B220" i="18"/>
  <c r="C220" i="18"/>
  <c r="A221" i="18"/>
  <c r="B221" i="18"/>
  <c r="C221" i="18"/>
  <c r="A222" i="18"/>
  <c r="B222" i="18"/>
  <c r="C222" i="18"/>
  <c r="C198" i="18"/>
  <c r="B198" i="18"/>
  <c r="A198" i="18"/>
  <c r="A170" i="18"/>
  <c r="B170" i="18"/>
  <c r="C170" i="18"/>
  <c r="A171" i="18"/>
  <c r="B171" i="18"/>
  <c r="C171" i="18"/>
  <c r="A172" i="18"/>
  <c r="B172" i="18"/>
  <c r="C172" i="18"/>
  <c r="A173" i="18"/>
  <c r="B173" i="18"/>
  <c r="C173" i="18"/>
  <c r="A174" i="18"/>
  <c r="B174" i="18"/>
  <c r="C174" i="18"/>
  <c r="A175" i="18"/>
  <c r="B175" i="18"/>
  <c r="C175" i="18"/>
  <c r="A176" i="18"/>
  <c r="B176" i="18"/>
  <c r="C176" i="18"/>
  <c r="A177" i="18"/>
  <c r="B177" i="18"/>
  <c r="C177" i="18"/>
  <c r="A178" i="18"/>
  <c r="B178" i="18"/>
  <c r="C178" i="18"/>
  <c r="A179" i="18"/>
  <c r="B179" i="18"/>
  <c r="C179" i="18"/>
  <c r="A180" i="18"/>
  <c r="B180" i="18"/>
  <c r="C180" i="18"/>
  <c r="A181" i="18"/>
  <c r="B181" i="18"/>
  <c r="C181" i="18"/>
  <c r="A182" i="18"/>
  <c r="B182" i="18"/>
  <c r="C182" i="18"/>
  <c r="A183" i="18"/>
  <c r="B183" i="18"/>
  <c r="C183" i="18"/>
  <c r="A184" i="18"/>
  <c r="B184" i="18"/>
  <c r="C184" i="18"/>
  <c r="A185" i="18"/>
  <c r="B185" i="18"/>
  <c r="C185" i="18"/>
  <c r="A186" i="18"/>
  <c r="B186" i="18"/>
  <c r="C186" i="18"/>
  <c r="A187" i="18"/>
  <c r="B187" i="18"/>
  <c r="C187" i="18"/>
  <c r="A188" i="18"/>
  <c r="B188" i="18"/>
  <c r="C188" i="18"/>
  <c r="A189" i="18"/>
  <c r="B189" i="18"/>
  <c r="C189" i="18"/>
  <c r="A190" i="18"/>
  <c r="B190" i="18"/>
  <c r="C190" i="18"/>
  <c r="A191" i="18"/>
  <c r="B191" i="18"/>
  <c r="C191" i="18"/>
  <c r="A192" i="18"/>
  <c r="B192" i="18"/>
  <c r="C192" i="18"/>
  <c r="A193" i="18"/>
  <c r="B193" i="18"/>
  <c r="C193" i="18"/>
  <c r="A194" i="18"/>
  <c r="B194" i="18"/>
  <c r="C194" i="18"/>
  <c r="A195" i="18"/>
  <c r="B195" i="18"/>
  <c r="C195" i="18"/>
  <c r="A196" i="18"/>
  <c r="B196" i="18"/>
  <c r="C196" i="18"/>
  <c r="A197" i="18"/>
  <c r="B197" i="18"/>
  <c r="C197" i="18"/>
  <c r="C169" i="18"/>
  <c r="B169" i="18"/>
  <c r="A169" i="18"/>
  <c r="A150" i="18"/>
  <c r="B150" i="18"/>
  <c r="C150" i="18"/>
  <c r="A151" i="18"/>
  <c r="B151" i="18"/>
  <c r="C151" i="18"/>
  <c r="A152" i="18"/>
  <c r="B152" i="18"/>
  <c r="C152" i="18"/>
  <c r="A153" i="18"/>
  <c r="B153" i="18"/>
  <c r="C153" i="18"/>
  <c r="A154" i="18"/>
  <c r="B154" i="18"/>
  <c r="C154" i="18"/>
  <c r="A155" i="18"/>
  <c r="B155" i="18"/>
  <c r="C155" i="18"/>
  <c r="A156" i="18"/>
  <c r="B156" i="18"/>
  <c r="C156" i="18"/>
  <c r="A157" i="18"/>
  <c r="B157" i="18"/>
  <c r="C157" i="18"/>
  <c r="A158" i="18"/>
  <c r="B158" i="18"/>
  <c r="C158" i="18"/>
  <c r="A159" i="18"/>
  <c r="B159" i="18"/>
  <c r="C159" i="18"/>
  <c r="A160" i="18"/>
  <c r="B160" i="18"/>
  <c r="C160" i="18"/>
  <c r="A161" i="18"/>
  <c r="B161" i="18"/>
  <c r="C161" i="18"/>
  <c r="A162" i="18"/>
  <c r="B162" i="18"/>
  <c r="C162" i="18"/>
  <c r="A163" i="18"/>
  <c r="B163" i="18"/>
  <c r="C163" i="18"/>
  <c r="A164" i="18"/>
  <c r="B164" i="18"/>
  <c r="C164" i="18"/>
  <c r="A165" i="18"/>
  <c r="B165" i="18"/>
  <c r="C165" i="18"/>
  <c r="A166" i="18"/>
  <c r="B166" i="18"/>
  <c r="C166" i="18"/>
  <c r="A167" i="18"/>
  <c r="B167" i="18"/>
  <c r="C167" i="18"/>
  <c r="A168" i="18"/>
  <c r="B168" i="18"/>
  <c r="C168" i="18"/>
  <c r="C149" i="18"/>
  <c r="B149" i="18"/>
  <c r="A149" i="18"/>
  <c r="A125" i="18"/>
  <c r="B125" i="18"/>
  <c r="C125" i="18"/>
  <c r="A126" i="18"/>
  <c r="B126" i="18"/>
  <c r="C126" i="18"/>
  <c r="A127" i="18"/>
  <c r="B127" i="18"/>
  <c r="C127" i="18"/>
  <c r="A128" i="18"/>
  <c r="B128" i="18"/>
  <c r="C128" i="18"/>
  <c r="A129" i="18"/>
  <c r="B129" i="18"/>
  <c r="C129" i="18"/>
  <c r="A130" i="18"/>
  <c r="B130" i="18"/>
  <c r="C130" i="18"/>
  <c r="A131" i="18"/>
  <c r="B131" i="18"/>
  <c r="C131" i="18"/>
  <c r="A132" i="18"/>
  <c r="B132" i="18"/>
  <c r="C132" i="18"/>
  <c r="A133" i="18"/>
  <c r="B133" i="18"/>
  <c r="C133" i="18"/>
  <c r="A134" i="18"/>
  <c r="B134" i="18"/>
  <c r="C134" i="18"/>
  <c r="A135" i="18"/>
  <c r="B135" i="18"/>
  <c r="C135" i="18"/>
  <c r="A136" i="18"/>
  <c r="B136" i="18"/>
  <c r="C136" i="18"/>
  <c r="A137" i="18"/>
  <c r="B137" i="18"/>
  <c r="C137" i="18"/>
  <c r="A138" i="18"/>
  <c r="B138" i="18"/>
  <c r="C138" i="18"/>
  <c r="A139" i="18"/>
  <c r="B139" i="18"/>
  <c r="C139" i="18"/>
  <c r="A140" i="18"/>
  <c r="B140" i="18"/>
  <c r="C140" i="18"/>
  <c r="A141" i="18"/>
  <c r="B141" i="18"/>
  <c r="C141" i="18"/>
  <c r="A142" i="18"/>
  <c r="B142" i="18"/>
  <c r="C142" i="18"/>
  <c r="A143" i="18"/>
  <c r="B143" i="18"/>
  <c r="C143" i="18"/>
  <c r="A144" i="18"/>
  <c r="B144" i="18"/>
  <c r="C144" i="18"/>
  <c r="A145" i="18"/>
  <c r="B145" i="18"/>
  <c r="C145" i="18"/>
  <c r="A146" i="18"/>
  <c r="B146" i="18"/>
  <c r="C146" i="18"/>
  <c r="A147" i="18"/>
  <c r="B147" i="18"/>
  <c r="C147" i="18"/>
  <c r="A148" i="18"/>
  <c r="B148" i="18"/>
  <c r="C148" i="18"/>
  <c r="C124" i="18"/>
  <c r="B124" i="18"/>
  <c r="A124" i="18"/>
  <c r="A97" i="18"/>
  <c r="B97" i="18"/>
  <c r="C97" i="18"/>
  <c r="A98" i="18"/>
  <c r="B98" i="18"/>
  <c r="C98" i="18"/>
  <c r="A99" i="18"/>
  <c r="B99" i="18"/>
  <c r="C99" i="18"/>
  <c r="A100" i="18"/>
  <c r="B100" i="18"/>
  <c r="C100" i="18"/>
  <c r="A101" i="18"/>
  <c r="B101" i="18"/>
  <c r="C101" i="18"/>
  <c r="A102" i="18"/>
  <c r="B102" i="18"/>
  <c r="C102" i="18"/>
  <c r="A103" i="18"/>
  <c r="B103" i="18"/>
  <c r="C103" i="18"/>
  <c r="A104" i="18"/>
  <c r="B104" i="18"/>
  <c r="C104" i="18"/>
  <c r="A105" i="18"/>
  <c r="B105" i="18"/>
  <c r="C105" i="18"/>
  <c r="A106" i="18"/>
  <c r="B106" i="18"/>
  <c r="C106" i="18"/>
  <c r="A107" i="18"/>
  <c r="B107" i="18"/>
  <c r="C107" i="18"/>
  <c r="A108" i="18"/>
  <c r="B108" i="18"/>
  <c r="C108" i="18"/>
  <c r="A109" i="18"/>
  <c r="B109" i="18"/>
  <c r="C109" i="18"/>
  <c r="A110" i="18"/>
  <c r="B110" i="18"/>
  <c r="C110" i="18"/>
  <c r="A111" i="18"/>
  <c r="B111" i="18"/>
  <c r="C111" i="18"/>
  <c r="A112" i="18"/>
  <c r="B112" i="18"/>
  <c r="C112" i="18"/>
  <c r="A113" i="18"/>
  <c r="B113" i="18"/>
  <c r="C113" i="18"/>
  <c r="A114" i="18"/>
  <c r="B114" i="18"/>
  <c r="C114" i="18"/>
  <c r="A115" i="18"/>
  <c r="B115" i="18"/>
  <c r="C115" i="18"/>
  <c r="A116" i="18"/>
  <c r="B116" i="18"/>
  <c r="C116" i="18"/>
  <c r="A117" i="18"/>
  <c r="B117" i="18"/>
  <c r="C117" i="18"/>
  <c r="A118" i="18"/>
  <c r="B118" i="18"/>
  <c r="C118" i="18"/>
  <c r="A119" i="18"/>
  <c r="B119" i="18"/>
  <c r="C119" i="18"/>
  <c r="A120" i="18"/>
  <c r="B120" i="18"/>
  <c r="C120" i="18"/>
  <c r="A121" i="18"/>
  <c r="B121" i="18"/>
  <c r="C121" i="18"/>
  <c r="A122" i="18"/>
  <c r="B122" i="18"/>
  <c r="C122" i="18"/>
  <c r="A123" i="18"/>
  <c r="B123" i="18"/>
  <c r="C123" i="18"/>
  <c r="C96" i="18"/>
  <c r="B96" i="18"/>
  <c r="A96" i="18"/>
  <c r="C95" i="18"/>
  <c r="B95" i="18"/>
  <c r="A95" i="18"/>
  <c r="A90" i="18"/>
  <c r="B90" i="18"/>
  <c r="C90" i="18"/>
  <c r="A91" i="18"/>
  <c r="B91" i="18"/>
  <c r="C91" i="18"/>
  <c r="A92" i="18"/>
  <c r="B92" i="18"/>
  <c r="C92" i="18"/>
  <c r="A93" i="18"/>
  <c r="B93" i="18"/>
  <c r="C93" i="18"/>
  <c r="A94" i="18"/>
  <c r="B94" i="18"/>
  <c r="C94" i="18"/>
  <c r="A76" i="18"/>
  <c r="B76" i="18"/>
  <c r="C76" i="18"/>
  <c r="A77" i="18"/>
  <c r="B77" i="18"/>
  <c r="C77" i="18"/>
  <c r="A78" i="18"/>
  <c r="B78" i="18"/>
  <c r="C78" i="18"/>
  <c r="A79" i="18"/>
  <c r="B79" i="18"/>
  <c r="C79" i="18"/>
  <c r="A80" i="18"/>
  <c r="B80" i="18"/>
  <c r="C80" i="18"/>
  <c r="A81" i="18"/>
  <c r="B81" i="18"/>
  <c r="C81" i="18"/>
  <c r="A82" i="18"/>
  <c r="B82" i="18"/>
  <c r="C82" i="18"/>
  <c r="A83" i="18"/>
  <c r="B83" i="18"/>
  <c r="C83" i="18"/>
  <c r="A84" i="18"/>
  <c r="B84" i="18"/>
  <c r="C84" i="18"/>
  <c r="A85" i="18"/>
  <c r="B85" i="18"/>
  <c r="C85" i="18"/>
  <c r="A86" i="18"/>
  <c r="B86" i="18"/>
  <c r="C86" i="18"/>
  <c r="A87" i="18"/>
  <c r="B87" i="18"/>
  <c r="C87" i="18"/>
  <c r="A88" i="18"/>
  <c r="B88" i="18"/>
  <c r="C88" i="18"/>
  <c r="A89" i="18"/>
  <c r="B89" i="18"/>
  <c r="C89" i="18"/>
  <c r="C75" i="18"/>
  <c r="B75" i="18"/>
  <c r="A75" i="18"/>
  <c r="A51" i="18"/>
  <c r="B51" i="18"/>
  <c r="C51" i="18"/>
  <c r="A52" i="18"/>
  <c r="B52" i="18"/>
  <c r="C52" i="18"/>
  <c r="A53" i="18"/>
  <c r="B53" i="18"/>
  <c r="C53" i="18"/>
  <c r="A54" i="18"/>
  <c r="B54" i="18"/>
  <c r="C54" i="18"/>
  <c r="A55" i="18"/>
  <c r="B55" i="18"/>
  <c r="C55" i="18"/>
  <c r="A56" i="18"/>
  <c r="B56" i="18"/>
  <c r="C56" i="18"/>
  <c r="A57" i="18"/>
  <c r="B57" i="18"/>
  <c r="C57" i="18"/>
  <c r="A58" i="18"/>
  <c r="B58" i="18"/>
  <c r="C58" i="18"/>
  <c r="A59" i="18"/>
  <c r="B59" i="18"/>
  <c r="C59" i="18"/>
  <c r="A60" i="18"/>
  <c r="B60" i="18"/>
  <c r="C60" i="18"/>
  <c r="A61" i="18"/>
  <c r="B61" i="18"/>
  <c r="C61" i="18"/>
  <c r="A62" i="18"/>
  <c r="B62" i="18"/>
  <c r="C62" i="18"/>
  <c r="A63" i="18"/>
  <c r="B63" i="18"/>
  <c r="C63" i="18"/>
  <c r="A64" i="18"/>
  <c r="B64" i="18"/>
  <c r="C64" i="18"/>
  <c r="A65" i="18"/>
  <c r="B65" i="18"/>
  <c r="C65" i="18"/>
  <c r="A66" i="18"/>
  <c r="B66" i="18"/>
  <c r="C66" i="18"/>
  <c r="A67" i="18"/>
  <c r="B67" i="18"/>
  <c r="C67" i="18"/>
  <c r="A68" i="18"/>
  <c r="B68" i="18"/>
  <c r="C68" i="18"/>
  <c r="A69" i="18"/>
  <c r="B69" i="18"/>
  <c r="C69" i="18"/>
  <c r="A70" i="18"/>
  <c r="B70" i="18"/>
  <c r="C70" i="18"/>
  <c r="A71" i="18"/>
  <c r="B71" i="18"/>
  <c r="C71" i="18"/>
  <c r="A72" i="18"/>
  <c r="B72" i="18"/>
  <c r="C72" i="18"/>
  <c r="A73" i="18"/>
  <c r="B73" i="18"/>
  <c r="C73" i="18"/>
  <c r="A74" i="18"/>
  <c r="B74" i="18"/>
  <c r="C74" i="18"/>
  <c r="C50" i="18"/>
  <c r="B50" i="18"/>
  <c r="A50" i="18"/>
  <c r="A22" i="18"/>
  <c r="B22" i="18"/>
  <c r="C22" i="18"/>
  <c r="A23" i="18"/>
  <c r="B23" i="18"/>
  <c r="C23" i="18"/>
  <c r="A24" i="18"/>
  <c r="B24" i="18"/>
  <c r="C24" i="18"/>
  <c r="A25" i="18"/>
  <c r="B25" i="18"/>
  <c r="C25" i="18"/>
  <c r="A26" i="18"/>
  <c r="B26" i="18"/>
  <c r="C26" i="18"/>
  <c r="A27" i="18"/>
  <c r="B27" i="18"/>
  <c r="C27" i="18"/>
  <c r="A28" i="18"/>
  <c r="B28" i="18"/>
  <c r="C28" i="18"/>
  <c r="A29" i="18"/>
  <c r="B29" i="18"/>
  <c r="C29" i="18"/>
  <c r="A30" i="18"/>
  <c r="B30" i="18"/>
  <c r="C30" i="18"/>
  <c r="A31" i="18"/>
  <c r="B31" i="18"/>
  <c r="C31" i="18"/>
  <c r="A32" i="18"/>
  <c r="B32" i="18"/>
  <c r="C32" i="18"/>
  <c r="A33" i="18"/>
  <c r="B33" i="18"/>
  <c r="C33" i="18"/>
  <c r="A34" i="18"/>
  <c r="B34" i="18"/>
  <c r="C34" i="18"/>
  <c r="A35" i="18"/>
  <c r="B35" i="18"/>
  <c r="C35" i="18"/>
  <c r="A36" i="18"/>
  <c r="B36" i="18"/>
  <c r="C36" i="18"/>
  <c r="A37" i="18"/>
  <c r="B37" i="18"/>
  <c r="C37" i="18"/>
  <c r="A38" i="18"/>
  <c r="B38" i="18"/>
  <c r="C38" i="18"/>
  <c r="A39" i="18"/>
  <c r="B39" i="18"/>
  <c r="C39" i="18"/>
  <c r="A40" i="18"/>
  <c r="B40" i="18"/>
  <c r="C40" i="18"/>
  <c r="A41" i="18"/>
  <c r="B41" i="18"/>
  <c r="C41" i="18"/>
  <c r="A42" i="18"/>
  <c r="B42" i="18"/>
  <c r="C42" i="18"/>
  <c r="A43" i="18"/>
  <c r="B43" i="18"/>
  <c r="C43" i="18"/>
  <c r="A44" i="18"/>
  <c r="B44" i="18"/>
  <c r="C44" i="18"/>
  <c r="A45" i="18"/>
  <c r="B45" i="18"/>
  <c r="C45" i="18"/>
  <c r="A46" i="18"/>
  <c r="B46" i="18"/>
  <c r="C46" i="18"/>
  <c r="A47" i="18"/>
  <c r="B47" i="18"/>
  <c r="C47" i="18"/>
  <c r="A48" i="18"/>
  <c r="B48" i="18"/>
  <c r="C48" i="18"/>
  <c r="A49" i="18"/>
  <c r="B49" i="18"/>
  <c r="C49" i="18"/>
  <c r="C21" i="18"/>
  <c r="B21" i="18"/>
  <c r="A21" i="18"/>
  <c r="A3" i="18"/>
  <c r="B3" i="18"/>
  <c r="C3" i="18"/>
  <c r="A4" i="18"/>
  <c r="B4" i="18"/>
  <c r="C4" i="18"/>
  <c r="A5" i="18"/>
  <c r="B5" i="18"/>
  <c r="C5" i="18"/>
  <c r="A6" i="18"/>
  <c r="B6" i="18"/>
  <c r="C6" i="18"/>
  <c r="A7" i="18"/>
  <c r="B7" i="18"/>
  <c r="C7" i="18"/>
  <c r="A8" i="18"/>
  <c r="B8" i="18"/>
  <c r="C8" i="18"/>
  <c r="A9" i="18"/>
  <c r="B9" i="18"/>
  <c r="C9" i="18"/>
  <c r="A10" i="18"/>
  <c r="B10" i="18"/>
  <c r="C10" i="18"/>
  <c r="A11" i="18"/>
  <c r="B11" i="18"/>
  <c r="C11" i="18"/>
  <c r="A12" i="18"/>
  <c r="B12" i="18"/>
  <c r="C12" i="18"/>
  <c r="A13" i="18"/>
  <c r="B13" i="18"/>
  <c r="C13" i="18"/>
  <c r="A14" i="18"/>
  <c r="B14" i="18"/>
  <c r="C14" i="18"/>
  <c r="A15" i="18"/>
  <c r="B15" i="18"/>
  <c r="C15" i="18"/>
  <c r="A16" i="18"/>
  <c r="B16" i="18"/>
  <c r="C16" i="18"/>
  <c r="A17" i="18"/>
  <c r="B17" i="18"/>
  <c r="C17" i="18"/>
  <c r="A18" i="18"/>
  <c r="B18" i="18"/>
  <c r="C18" i="18"/>
  <c r="A19" i="18"/>
  <c r="B19" i="18"/>
  <c r="C19" i="18"/>
  <c r="A20" i="18"/>
  <c r="B20" i="18"/>
  <c r="C20" i="18"/>
  <c r="C2" i="18"/>
  <c r="B2" i="18"/>
  <c r="A2" i="18"/>
  <c r="C1" i="18"/>
  <c r="B1" i="18"/>
  <c r="A1" i="18"/>
  <c r="D1" i="18" l="1"/>
  <c r="E1" i="18" s="1"/>
  <c r="D2" i="18" l="1"/>
  <c r="E2" i="18" s="1"/>
  <c r="E8" i="10"/>
  <c r="B3" i="2"/>
  <c r="C42" i="14"/>
  <c r="C45" i="14"/>
  <c r="B48" i="14"/>
  <c r="H16" i="5"/>
  <c r="B5" i="7"/>
  <c r="B3" i="7"/>
  <c r="B2" i="7"/>
  <c r="B5" i="6"/>
  <c r="B2" i="6"/>
  <c r="B5" i="4"/>
  <c r="B2" i="4"/>
  <c r="B5" i="3"/>
  <c r="B4" i="3"/>
  <c r="B3" i="3"/>
  <c r="B2" i="3"/>
  <c r="B5" i="2"/>
  <c r="B2" i="2"/>
  <c r="E29" i="7"/>
  <c r="D29" i="7"/>
  <c r="C29" i="7"/>
  <c r="C60" i="7"/>
  <c r="A1" i="7"/>
  <c r="E29" i="6"/>
  <c r="D29" i="6"/>
  <c r="D60" i="6"/>
  <c r="C29" i="6"/>
  <c r="C60" i="6"/>
  <c r="A1" i="6"/>
  <c r="E29" i="4"/>
  <c r="E60" i="4" s="1"/>
  <c r="D29" i="4"/>
  <c r="D60" i="4" s="1"/>
  <c r="D87" i="4" s="1"/>
  <c r="C29" i="4"/>
  <c r="A1" i="4"/>
  <c r="E29" i="3"/>
  <c r="E60" i="3" s="1"/>
  <c r="D29" i="3"/>
  <c r="D60" i="3" s="1"/>
  <c r="D87" i="3" s="1"/>
  <c r="C29" i="3"/>
  <c r="A1" i="3"/>
  <c r="A1" i="2"/>
  <c r="E29" i="2"/>
  <c r="D29" i="2"/>
  <c r="D60" i="2" s="1"/>
  <c r="D87" i="2" s="1"/>
  <c r="C29" i="2"/>
  <c r="G37" i="14"/>
  <c r="G14" i="5"/>
  <c r="G16" i="5"/>
  <c r="E6" i="13"/>
  <c r="E8" i="13"/>
  <c r="E9" i="13"/>
  <c r="E13" i="13"/>
  <c r="E6" i="12"/>
  <c r="E9" i="12"/>
  <c r="E13" i="12"/>
  <c r="E6" i="11"/>
  <c r="E9" i="11"/>
  <c r="E13" i="11"/>
  <c r="E6" i="10"/>
  <c r="E9" i="10"/>
  <c r="E13" i="10"/>
  <c r="E6" i="9"/>
  <c r="E9" i="9"/>
  <c r="E13" i="9"/>
  <c r="E6" i="8"/>
  <c r="E7" i="8"/>
  <c r="E8" i="8"/>
  <c r="E9" i="8"/>
  <c r="E13" i="8"/>
  <c r="A1" i="15"/>
  <c r="A8" i="15"/>
  <c r="F36" i="15"/>
  <c r="A1" i="5"/>
  <c r="J1" i="5"/>
  <c r="J4" i="5"/>
  <c r="C29" i="1"/>
  <c r="D29" i="1"/>
  <c r="D60" i="1" s="1"/>
  <c r="E29" i="1"/>
  <c r="E60" i="1" s="1"/>
  <c r="A1" i="14"/>
  <c r="A3" i="14"/>
  <c r="C3" i="14"/>
  <c r="A6" i="14"/>
  <c r="C10" i="14"/>
  <c r="G31" i="14"/>
  <c r="I31" i="14"/>
  <c r="B33" i="14"/>
  <c r="I33" i="14"/>
  <c r="B35" i="14"/>
  <c r="B37" i="14"/>
  <c r="A45" i="14"/>
  <c r="F8" i="15"/>
  <c r="D8" i="15"/>
  <c r="E8" i="12"/>
  <c r="B3" i="6"/>
  <c r="B4" i="2"/>
  <c r="E7" i="10"/>
  <c r="B4" i="7"/>
  <c r="E7" i="13"/>
  <c r="E8" i="11"/>
  <c r="E7" i="11"/>
  <c r="B3" i="4"/>
  <c r="E8" i="9"/>
  <c r="B4" i="4"/>
  <c r="E7" i="9"/>
  <c r="E7" i="12"/>
  <c r="B4" i="6"/>
  <c r="D60" i="7"/>
  <c r="D87" i="7"/>
  <c r="D87" i="6"/>
  <c r="K21" i="12" s="1"/>
  <c r="F21" i="12" s="1"/>
  <c r="K21" i="13"/>
  <c r="F21" i="13" s="1"/>
  <c r="B30" i="15" l="1"/>
  <c r="B33" i="15"/>
  <c r="D3" i="18"/>
  <c r="E3" i="18" s="1"/>
  <c r="B27" i="15"/>
  <c r="K21" i="11"/>
  <c r="F21" i="11" s="1"/>
  <c r="C30" i="7"/>
  <c r="C87" i="7"/>
  <c r="E60" i="7"/>
  <c r="C87" i="6"/>
  <c r="C30" i="6"/>
  <c r="E60" i="6"/>
  <c r="C30" i="4"/>
  <c r="C60" i="4"/>
  <c r="C87" i="4" s="1"/>
  <c r="E87" i="4"/>
  <c r="E87" i="3"/>
  <c r="C60" i="3"/>
  <c r="E60" i="2"/>
  <c r="E87" i="1"/>
  <c r="K21" i="10"/>
  <c r="F21" i="10" s="1"/>
  <c r="B24" i="15"/>
  <c r="C30" i="3"/>
  <c r="C30" i="2"/>
  <c r="C60" i="2"/>
  <c r="K21" i="9"/>
  <c r="B21" i="15"/>
  <c r="C30" i="1"/>
  <c r="C60" i="1"/>
  <c r="D87" i="1"/>
  <c r="K22" i="10" l="1"/>
  <c r="F22" i="10" s="1"/>
  <c r="K20" i="11"/>
  <c r="F20" i="11" s="1"/>
  <c r="K20" i="13"/>
  <c r="F20" i="13" s="1"/>
  <c r="D4" i="18"/>
  <c r="E4" i="18" s="1"/>
  <c r="C61" i="7"/>
  <c r="E87" i="7"/>
  <c r="K20" i="12"/>
  <c r="F20" i="12" s="1"/>
  <c r="C61" i="6"/>
  <c r="E87" i="6"/>
  <c r="C61" i="4"/>
  <c r="C88" i="4"/>
  <c r="C61" i="3"/>
  <c r="C87" i="3"/>
  <c r="E87" i="2"/>
  <c r="C87" i="2"/>
  <c r="K22" i="8"/>
  <c r="F22" i="8" s="1"/>
  <c r="C87" i="1"/>
  <c r="C61" i="2"/>
  <c r="F21" i="9"/>
  <c r="C61" i="1"/>
  <c r="B18" i="15"/>
  <c r="C88" i="3" l="1"/>
  <c r="E24" i="5"/>
  <c r="D5" i="18"/>
  <c r="E5" i="18" s="1"/>
  <c r="C88" i="1"/>
  <c r="K20" i="8"/>
  <c r="F20" i="8" s="1"/>
  <c r="C88" i="2"/>
  <c r="C88" i="7"/>
  <c r="C88" i="6"/>
  <c r="K22" i="11"/>
  <c r="E27" i="5"/>
  <c r="K21" i="8"/>
  <c r="C36" i="5"/>
  <c r="B36" i="15"/>
  <c r="D6" i="18" l="1"/>
  <c r="E6" i="18" s="1"/>
  <c r="E33" i="5"/>
  <c r="K22" i="13"/>
  <c r="E30" i="5"/>
  <c r="K22" i="12"/>
  <c r="K23" i="11"/>
  <c r="F23" i="11" s="1"/>
  <c r="F22" i="11"/>
  <c r="K20" i="10"/>
  <c r="K23" i="10" s="1"/>
  <c r="F23" i="10" s="1"/>
  <c r="K22" i="9"/>
  <c r="F22" i="9" s="1"/>
  <c r="D36" i="5"/>
  <c r="K20" i="9"/>
  <c r="E21" i="5"/>
  <c r="E18" i="5"/>
  <c r="B36" i="5"/>
  <c r="F21" i="8"/>
  <c r="K23" i="8"/>
  <c r="F23" i="8" s="1"/>
  <c r="G18" i="5" l="1"/>
  <c r="G21" i="5"/>
  <c r="D7" i="18"/>
  <c r="E7" i="18" s="1"/>
  <c r="F22" i="13"/>
  <c r="K23" i="13"/>
  <c r="F23" i="13" s="1"/>
  <c r="E36" i="5"/>
  <c r="K23" i="12"/>
  <c r="F23" i="12" s="1"/>
  <c r="F22" i="12"/>
  <c r="F20" i="10"/>
  <c r="F20" i="9"/>
  <c r="K23" i="9"/>
  <c r="F23" i="9" s="1"/>
  <c r="G39" i="5" l="1"/>
  <c r="D8" i="18"/>
  <c r="E8" i="18" s="1"/>
  <c r="D39" i="5"/>
  <c r="C39" i="5"/>
  <c r="D9" i="18" l="1"/>
  <c r="E9" i="18" s="1"/>
  <c r="D10" i="18" l="1"/>
  <c r="E10" i="18" s="1"/>
  <c r="D11" i="18" l="1"/>
  <c r="D12" i="18" s="1"/>
  <c r="E11" i="18" l="1"/>
  <c r="E12" i="18"/>
  <c r="D13" i="18"/>
  <c r="E13" i="18" l="1"/>
  <c r="D14" i="18"/>
  <c r="E14" i="18" l="1"/>
  <c r="D15" i="18"/>
  <c r="E15" i="18" l="1"/>
  <c r="D16" i="18"/>
  <c r="E16" i="18" l="1"/>
  <c r="D17" i="18"/>
  <c r="E17" i="18" l="1"/>
  <c r="D18" i="18"/>
  <c r="E18" i="18" l="1"/>
  <c r="D19" i="18"/>
  <c r="E19" i="18" l="1"/>
  <c r="D20" i="18"/>
  <c r="E20" i="18" l="1"/>
  <c r="D21" i="18"/>
  <c r="E21" i="18" l="1"/>
  <c r="D22" i="18"/>
  <c r="E22" i="18" l="1"/>
  <c r="D23" i="18"/>
  <c r="E23" i="18" l="1"/>
  <c r="D24" i="18"/>
  <c r="E24" i="18" l="1"/>
  <c r="D25" i="18"/>
  <c r="E25" i="18" l="1"/>
  <c r="D26" i="18"/>
  <c r="E26" i="18" l="1"/>
  <c r="D27" i="18"/>
  <c r="E27" i="18" l="1"/>
  <c r="D28" i="18"/>
  <c r="E28" i="18" l="1"/>
  <c r="D29" i="18"/>
  <c r="E29" i="18" l="1"/>
  <c r="D30" i="18"/>
  <c r="E30" i="18" l="1"/>
  <c r="D31" i="18"/>
  <c r="E31" i="18" l="1"/>
  <c r="D32" i="18"/>
  <c r="E32" i="18" l="1"/>
  <c r="D33" i="18"/>
  <c r="E33" i="18" l="1"/>
  <c r="D34" i="18"/>
  <c r="E34" i="18" l="1"/>
  <c r="D35" i="18"/>
  <c r="E35" i="18" l="1"/>
  <c r="D36" i="18"/>
  <c r="E36" i="18" l="1"/>
  <c r="D37" i="18"/>
  <c r="E37" i="18" l="1"/>
  <c r="D38" i="18"/>
  <c r="E38" i="18" l="1"/>
  <c r="D39" i="18"/>
  <c r="E39" i="18" l="1"/>
  <c r="D40" i="18"/>
  <c r="E40" i="18" l="1"/>
  <c r="D41" i="18"/>
  <c r="E41" i="18" l="1"/>
  <c r="D42" i="18"/>
  <c r="E42" i="18" l="1"/>
  <c r="D43" i="18"/>
  <c r="E43" i="18" l="1"/>
  <c r="D44" i="18"/>
  <c r="E44" i="18" l="1"/>
  <c r="D45" i="18"/>
  <c r="E45" i="18" l="1"/>
  <c r="D46" i="18"/>
  <c r="E46" i="18" l="1"/>
  <c r="D47" i="18"/>
  <c r="E47" i="18" l="1"/>
  <c r="D48" i="18"/>
  <c r="E48" i="18" l="1"/>
  <c r="D49" i="18"/>
  <c r="E49" i="18" l="1"/>
  <c r="D50" i="18"/>
  <c r="E50" i="18" l="1"/>
  <c r="D51" i="18"/>
  <c r="E51" i="18" l="1"/>
  <c r="D52" i="18"/>
  <c r="E52" i="18" l="1"/>
  <c r="D53" i="18"/>
  <c r="E53" i="18" l="1"/>
  <c r="D54" i="18"/>
  <c r="E54" i="18" l="1"/>
  <c r="D55" i="18"/>
  <c r="E55" i="18" l="1"/>
  <c r="D56" i="18"/>
  <c r="E56" i="18" l="1"/>
  <c r="D57" i="18"/>
  <c r="E57" i="18" l="1"/>
  <c r="D58" i="18"/>
  <c r="E58" i="18" l="1"/>
  <c r="D59" i="18"/>
  <c r="E59" i="18" l="1"/>
  <c r="D60" i="18"/>
  <c r="E60" i="18" l="1"/>
  <c r="D61" i="18"/>
  <c r="E61" i="18" l="1"/>
  <c r="D62" i="18"/>
  <c r="E62" i="18" l="1"/>
  <c r="D63" i="18"/>
  <c r="E63" i="18" l="1"/>
  <c r="D64" i="18"/>
  <c r="E64" i="18" l="1"/>
  <c r="D65" i="18"/>
  <c r="E65" i="18" l="1"/>
  <c r="D66" i="18"/>
  <c r="E66" i="18" l="1"/>
  <c r="D67" i="18"/>
  <c r="E67" i="18" l="1"/>
  <c r="D68" i="18"/>
  <c r="E68" i="18" l="1"/>
  <c r="D69" i="18"/>
  <c r="E69" i="18" l="1"/>
  <c r="D70" i="18"/>
  <c r="E70" i="18" l="1"/>
  <c r="D71" i="18"/>
  <c r="E71" i="18" l="1"/>
  <c r="D72" i="18"/>
  <c r="E72" i="18" l="1"/>
  <c r="D73" i="18"/>
  <c r="E73" i="18" l="1"/>
  <c r="D74" i="18"/>
  <c r="E74" i="18" l="1"/>
  <c r="C18" i="15" s="1"/>
  <c r="D75" i="18"/>
  <c r="E75" i="18" l="1"/>
  <c r="D76" i="18"/>
  <c r="E76" i="18" l="1"/>
  <c r="D77" i="18"/>
  <c r="E77" i="18" l="1"/>
  <c r="D78" i="18"/>
  <c r="E78" i="18" l="1"/>
  <c r="D79" i="18"/>
  <c r="E79" i="18" l="1"/>
  <c r="D80" i="18"/>
  <c r="E80" i="18" l="1"/>
  <c r="D81" i="18"/>
  <c r="E81" i="18" l="1"/>
  <c r="D82" i="18"/>
  <c r="E82" i="18" l="1"/>
  <c r="D83" i="18"/>
  <c r="E83" i="18" l="1"/>
  <c r="D84" i="18"/>
  <c r="E84" i="18" l="1"/>
  <c r="D85" i="18"/>
  <c r="E85" i="18" l="1"/>
  <c r="D86" i="18"/>
  <c r="E86" i="18" l="1"/>
  <c r="D87" i="18"/>
  <c r="E87" i="18" l="1"/>
  <c r="D88" i="18"/>
  <c r="E88" i="18" l="1"/>
  <c r="D89" i="18"/>
  <c r="E89" i="18" l="1"/>
  <c r="D90" i="18"/>
  <c r="E90" i="18" l="1"/>
  <c r="D91" i="18"/>
  <c r="E91" i="18" l="1"/>
  <c r="D92" i="18"/>
  <c r="E92" i="18" l="1"/>
  <c r="D93" i="18"/>
  <c r="E93" i="18" l="1"/>
  <c r="D94" i="18"/>
  <c r="E94" i="18" l="1"/>
  <c r="D95" i="18"/>
  <c r="E95" i="18" l="1"/>
  <c r="D96" i="18"/>
  <c r="E96" i="18" l="1"/>
  <c r="D97" i="18"/>
  <c r="E97" i="18" l="1"/>
  <c r="D98" i="18"/>
  <c r="E98" i="18" l="1"/>
  <c r="D99" i="18"/>
  <c r="E99" i="18" l="1"/>
  <c r="D100" i="18"/>
  <c r="E100" i="18" l="1"/>
  <c r="D101" i="18"/>
  <c r="E101" i="18" l="1"/>
  <c r="D102" i="18"/>
  <c r="E102" i="18" l="1"/>
  <c r="D103" i="18"/>
  <c r="E103" i="18" l="1"/>
  <c r="D104" i="18"/>
  <c r="E104" i="18" l="1"/>
  <c r="D105" i="18"/>
  <c r="E105" i="18" l="1"/>
  <c r="D106" i="18"/>
  <c r="E106" i="18" l="1"/>
  <c r="D107" i="18"/>
  <c r="E107" i="18" l="1"/>
  <c r="D108" i="18"/>
  <c r="E108" i="18" l="1"/>
  <c r="D109" i="18"/>
  <c r="E109" i="18" l="1"/>
  <c r="D110" i="18"/>
  <c r="E110" i="18" l="1"/>
  <c r="D111" i="18"/>
  <c r="E111" i="18" l="1"/>
  <c r="D112" i="18"/>
  <c r="E112" i="18" l="1"/>
  <c r="D113" i="18"/>
  <c r="E113" i="18" l="1"/>
  <c r="D114" i="18"/>
  <c r="E114" i="18" l="1"/>
  <c r="D115" i="18"/>
  <c r="E115" i="18" l="1"/>
  <c r="D116" i="18"/>
  <c r="E116" i="18" l="1"/>
  <c r="D117" i="18"/>
  <c r="E117" i="18" l="1"/>
  <c r="D118" i="18"/>
  <c r="E118" i="18" l="1"/>
  <c r="D119" i="18"/>
  <c r="E119" i="18" l="1"/>
  <c r="D120" i="18"/>
  <c r="E120" i="18" l="1"/>
  <c r="D121" i="18"/>
  <c r="E121" i="18" l="1"/>
  <c r="D122" i="18"/>
  <c r="E122" i="18" l="1"/>
  <c r="D123" i="18"/>
  <c r="E123" i="18" l="1"/>
  <c r="D124" i="18"/>
  <c r="E124" i="18" l="1"/>
  <c r="D125" i="18"/>
  <c r="E125" i="18" l="1"/>
  <c r="D126" i="18"/>
  <c r="E126" i="18" l="1"/>
  <c r="D127" i="18"/>
  <c r="E127" i="18" l="1"/>
  <c r="D128" i="18"/>
  <c r="E128" i="18" l="1"/>
  <c r="D129" i="18"/>
  <c r="E129" i="18" l="1"/>
  <c r="D130" i="18"/>
  <c r="E130" i="18" l="1"/>
  <c r="D131" i="18"/>
  <c r="E131" i="18" l="1"/>
  <c r="D132" i="18"/>
  <c r="E132" i="18" l="1"/>
  <c r="D133" i="18"/>
  <c r="E133" i="18" l="1"/>
  <c r="D134" i="18"/>
  <c r="E134" i="18" l="1"/>
  <c r="D135" i="18"/>
  <c r="E135" i="18" l="1"/>
  <c r="D136" i="18"/>
  <c r="E136" i="18" l="1"/>
  <c r="D137" i="18"/>
  <c r="E137" i="18" l="1"/>
  <c r="D138" i="18"/>
  <c r="E138" i="18" l="1"/>
  <c r="D139" i="18"/>
  <c r="E139" i="18" l="1"/>
  <c r="D140" i="18"/>
  <c r="E140" i="18" l="1"/>
  <c r="D141" i="18"/>
  <c r="E141" i="18" l="1"/>
  <c r="D142" i="18"/>
  <c r="E142" i="18" l="1"/>
  <c r="D143" i="18"/>
  <c r="E143" i="18" l="1"/>
  <c r="D144" i="18"/>
  <c r="E144" i="18" l="1"/>
  <c r="D145" i="18"/>
  <c r="E145" i="18" l="1"/>
  <c r="D146" i="18"/>
  <c r="E146" i="18" l="1"/>
  <c r="D147" i="18"/>
  <c r="E147" i="18" l="1"/>
  <c r="D148" i="18"/>
  <c r="E148" i="18" l="1"/>
  <c r="C21" i="15" s="1"/>
  <c r="D149" i="18"/>
  <c r="E149" i="18" l="1"/>
  <c r="D150" i="18"/>
  <c r="E150" i="18" l="1"/>
  <c r="D151" i="18"/>
  <c r="E151" i="18" l="1"/>
  <c r="D152" i="18"/>
  <c r="E152" i="18" l="1"/>
  <c r="D153" i="18"/>
  <c r="E153" i="18" l="1"/>
  <c r="D154" i="18"/>
  <c r="E154" i="18" l="1"/>
  <c r="D155" i="18"/>
  <c r="E155" i="18" l="1"/>
  <c r="D156" i="18"/>
  <c r="E156" i="18" l="1"/>
  <c r="D157" i="18"/>
  <c r="E157" i="18" l="1"/>
  <c r="D158" i="18"/>
  <c r="E158" i="18" l="1"/>
  <c r="D159" i="18"/>
  <c r="E159" i="18" l="1"/>
  <c r="D160" i="18"/>
  <c r="E160" i="18" l="1"/>
  <c r="D161" i="18"/>
  <c r="E161" i="18" l="1"/>
  <c r="D162" i="18"/>
  <c r="E162" i="18" l="1"/>
  <c r="D163" i="18"/>
  <c r="E163" i="18" l="1"/>
  <c r="D164" i="18"/>
  <c r="E164" i="18" l="1"/>
  <c r="D165" i="18"/>
  <c r="E165" i="18" l="1"/>
  <c r="D166" i="18"/>
  <c r="E166" i="18" l="1"/>
  <c r="D167" i="18"/>
  <c r="E167" i="18" l="1"/>
  <c r="D168" i="18"/>
  <c r="E168" i="18" l="1"/>
  <c r="D169" i="18"/>
  <c r="E169" i="18" l="1"/>
  <c r="D170" i="18"/>
  <c r="E170" i="18" l="1"/>
  <c r="D171" i="18"/>
  <c r="E171" i="18" l="1"/>
  <c r="D172" i="18"/>
  <c r="E172" i="18" l="1"/>
  <c r="D173" i="18"/>
  <c r="E173" i="18" l="1"/>
  <c r="D174" i="18"/>
  <c r="E174" i="18" l="1"/>
  <c r="D175" i="18"/>
  <c r="E175" i="18" l="1"/>
  <c r="D176" i="18"/>
  <c r="E176" i="18" l="1"/>
  <c r="D177" i="18"/>
  <c r="E177" i="18" l="1"/>
  <c r="D178" i="18"/>
  <c r="E178" i="18" l="1"/>
  <c r="D179" i="18"/>
  <c r="E179" i="18" l="1"/>
  <c r="D180" i="18"/>
  <c r="E180" i="18" l="1"/>
  <c r="D181" i="18"/>
  <c r="E181" i="18" l="1"/>
  <c r="D182" i="18"/>
  <c r="E182" i="18" l="1"/>
  <c r="D183" i="18"/>
  <c r="E183" i="18" l="1"/>
  <c r="D184" i="18"/>
  <c r="E184" i="18" l="1"/>
  <c r="D185" i="18"/>
  <c r="E185" i="18" l="1"/>
  <c r="D186" i="18"/>
  <c r="E186" i="18" l="1"/>
  <c r="D187" i="18"/>
  <c r="E187" i="18" l="1"/>
  <c r="D188" i="18"/>
  <c r="E188" i="18" l="1"/>
  <c r="D189" i="18"/>
  <c r="E189" i="18" l="1"/>
  <c r="D190" i="18"/>
  <c r="E190" i="18" l="1"/>
  <c r="D191" i="18"/>
  <c r="E191" i="18" l="1"/>
  <c r="D192" i="18"/>
  <c r="E192" i="18" l="1"/>
  <c r="D193" i="18"/>
  <c r="E193" i="18" l="1"/>
  <c r="D194" i="18"/>
  <c r="E194" i="18" l="1"/>
  <c r="D195" i="18"/>
  <c r="E195" i="18" l="1"/>
  <c r="D196" i="18"/>
  <c r="E196" i="18" l="1"/>
  <c r="D197" i="18"/>
  <c r="E197" i="18" l="1"/>
  <c r="D198" i="18"/>
  <c r="E198" i="18" l="1"/>
  <c r="D199" i="18"/>
  <c r="E199" i="18" l="1"/>
  <c r="D200" i="18"/>
  <c r="E200" i="18" l="1"/>
  <c r="D201" i="18"/>
  <c r="E201" i="18" l="1"/>
  <c r="D202" i="18"/>
  <c r="E202" i="18" s="1"/>
  <c r="D203" i="18" l="1"/>
  <c r="E203" i="18" l="1"/>
  <c r="D204" i="18"/>
  <c r="E204" i="18" l="1"/>
  <c r="D205" i="18"/>
  <c r="E205" i="18" l="1"/>
  <c r="D206" i="18"/>
  <c r="E206" i="18" l="1"/>
  <c r="D207" i="18"/>
  <c r="E207" i="18" l="1"/>
  <c r="D208" i="18"/>
  <c r="E208" i="18" l="1"/>
  <c r="D209" i="18"/>
  <c r="E209" i="18" l="1"/>
  <c r="D210" i="18"/>
  <c r="E210" i="18" l="1"/>
  <c r="D211" i="18"/>
  <c r="E211" i="18" l="1"/>
  <c r="D212" i="18"/>
  <c r="E212" i="18" l="1"/>
  <c r="D213" i="18"/>
  <c r="E213" i="18" l="1"/>
  <c r="D214" i="18"/>
  <c r="E214" i="18" l="1"/>
  <c r="D215" i="18"/>
  <c r="E215" i="18" l="1"/>
  <c r="D216" i="18"/>
  <c r="E216" i="18" l="1"/>
  <c r="D217" i="18"/>
  <c r="E217" i="18" l="1"/>
  <c r="D218" i="18"/>
  <c r="E218" i="18" l="1"/>
  <c r="D219" i="18"/>
  <c r="E219" i="18" l="1"/>
  <c r="D220" i="18"/>
  <c r="E220" i="18" l="1"/>
  <c r="D221" i="18"/>
  <c r="E221" i="18" l="1"/>
  <c r="D222" i="18"/>
  <c r="E222" i="18" l="1"/>
  <c r="C24" i="15" s="1"/>
  <c r="D223" i="18"/>
  <c r="E223" i="18" l="1"/>
  <c r="D224" i="18"/>
  <c r="E224" i="18" l="1"/>
  <c r="D225" i="18"/>
  <c r="E225" i="18" l="1"/>
  <c r="D226" i="18"/>
  <c r="E226" i="18" l="1"/>
  <c r="D227" i="18"/>
  <c r="E227" i="18" l="1"/>
  <c r="D228" i="18"/>
  <c r="E228" i="18" l="1"/>
  <c r="D229" i="18"/>
  <c r="E229" i="18" l="1"/>
  <c r="D230" i="18"/>
  <c r="E230" i="18" l="1"/>
  <c r="D231" i="18"/>
  <c r="E231" i="18" l="1"/>
  <c r="D232" i="18"/>
  <c r="E232" i="18" l="1"/>
  <c r="D233" i="18"/>
  <c r="E233" i="18" l="1"/>
  <c r="D234" i="18"/>
  <c r="E234" i="18" l="1"/>
  <c r="D235" i="18"/>
  <c r="E235" i="18" l="1"/>
  <c r="D236" i="18"/>
  <c r="E236" i="18" l="1"/>
  <c r="D237" i="18"/>
  <c r="E237" i="18" l="1"/>
  <c r="D238" i="18"/>
  <c r="E238" i="18" l="1"/>
  <c r="D239" i="18"/>
  <c r="E239" i="18" l="1"/>
  <c r="D240" i="18"/>
  <c r="E240" i="18" l="1"/>
  <c r="D241" i="18"/>
  <c r="E241" i="18" l="1"/>
  <c r="D242" i="18"/>
  <c r="E242" i="18" l="1"/>
  <c r="D243" i="18"/>
  <c r="E243" i="18" l="1"/>
  <c r="D244" i="18"/>
  <c r="E244" i="18" l="1"/>
  <c r="D245" i="18"/>
  <c r="E245" i="18" l="1"/>
  <c r="D246" i="18"/>
  <c r="E246" i="18" l="1"/>
  <c r="D247" i="18"/>
  <c r="E247" i="18" l="1"/>
  <c r="D248" i="18"/>
  <c r="E248" i="18" l="1"/>
  <c r="D249" i="18"/>
  <c r="E249" i="18" l="1"/>
  <c r="D250" i="18"/>
  <c r="E250" i="18" l="1"/>
  <c r="D251" i="18"/>
  <c r="E251" i="18" l="1"/>
  <c r="D252" i="18"/>
  <c r="E252" i="18" l="1"/>
  <c r="D253" i="18"/>
  <c r="E253" i="18" l="1"/>
  <c r="D254" i="18"/>
  <c r="E254" i="18" l="1"/>
  <c r="D255" i="18"/>
  <c r="E255" i="18" l="1"/>
  <c r="D256" i="18"/>
  <c r="E256" i="18" l="1"/>
  <c r="D257" i="18"/>
  <c r="E257" i="18" l="1"/>
  <c r="D258" i="18"/>
  <c r="E258" i="18" l="1"/>
  <c r="D259" i="18"/>
  <c r="E259" i="18" l="1"/>
  <c r="D260" i="18"/>
  <c r="E260" i="18" l="1"/>
  <c r="D261" i="18"/>
  <c r="E261" i="18" l="1"/>
  <c r="D262" i="18"/>
  <c r="E262" i="18" l="1"/>
  <c r="D263" i="18"/>
  <c r="E263" i="18" l="1"/>
  <c r="D264" i="18"/>
  <c r="E264" i="18" l="1"/>
  <c r="D265" i="18"/>
  <c r="E265" i="18" l="1"/>
  <c r="D266" i="18"/>
  <c r="E266" i="18" l="1"/>
  <c r="D267" i="18"/>
  <c r="E267" i="18" l="1"/>
  <c r="D268" i="18"/>
  <c r="E268" i="18" l="1"/>
  <c r="D269" i="18"/>
  <c r="E269" i="18" l="1"/>
  <c r="D270" i="18"/>
  <c r="E270" i="18" l="1"/>
  <c r="D271" i="18"/>
  <c r="E271" i="18" l="1"/>
  <c r="D272" i="18"/>
  <c r="E272" i="18" l="1"/>
  <c r="D273" i="18"/>
  <c r="E273" i="18" l="1"/>
  <c r="D274" i="18"/>
  <c r="E274" i="18" l="1"/>
  <c r="D275" i="18"/>
  <c r="E275" i="18" l="1"/>
  <c r="D276" i="18"/>
  <c r="E276" i="18" l="1"/>
  <c r="D277" i="18"/>
  <c r="E277" i="18" l="1"/>
  <c r="D278" i="18"/>
  <c r="E278" i="18" l="1"/>
  <c r="D279" i="18"/>
  <c r="E279" i="18" l="1"/>
  <c r="D280" i="18"/>
  <c r="E280" i="18" l="1"/>
  <c r="D281" i="18"/>
  <c r="E281" i="18" l="1"/>
  <c r="D282" i="18"/>
  <c r="E282" i="18" l="1"/>
  <c r="D283" i="18"/>
  <c r="E283" i="18" l="1"/>
  <c r="D284" i="18"/>
  <c r="E284" i="18" l="1"/>
  <c r="D285" i="18"/>
  <c r="E285" i="18" l="1"/>
  <c r="D286" i="18"/>
  <c r="E286" i="18" l="1"/>
  <c r="D287" i="18"/>
  <c r="E287" i="18" l="1"/>
  <c r="D288" i="18"/>
  <c r="E288" i="18" l="1"/>
  <c r="D289" i="18"/>
  <c r="E289" i="18" l="1"/>
  <c r="D290" i="18"/>
  <c r="E290" i="18" l="1"/>
  <c r="D291" i="18"/>
  <c r="E291" i="18" l="1"/>
  <c r="D292" i="18"/>
  <c r="E292" i="18" l="1"/>
  <c r="D293" i="18"/>
  <c r="E293" i="18" l="1"/>
  <c r="D294" i="18"/>
  <c r="E294" i="18" l="1"/>
  <c r="D295" i="18"/>
  <c r="E295" i="18" l="1"/>
  <c r="D296" i="18"/>
  <c r="E296" i="18" l="1"/>
  <c r="C27" i="15" s="1"/>
  <c r="D297" i="18"/>
  <c r="E297" i="18" l="1"/>
  <c r="D298" i="18"/>
  <c r="E298" i="18" l="1"/>
  <c r="D299" i="18"/>
  <c r="E299" i="18" l="1"/>
  <c r="D300" i="18"/>
  <c r="E300" i="18" l="1"/>
  <c r="D301" i="18"/>
  <c r="E301" i="18" l="1"/>
  <c r="D302" i="18"/>
  <c r="E302" i="18" l="1"/>
  <c r="D303" i="18"/>
  <c r="E303" i="18" l="1"/>
  <c r="D304" i="18"/>
  <c r="E304" i="18" l="1"/>
  <c r="D305" i="18"/>
  <c r="E305" i="18" l="1"/>
  <c r="D306" i="18"/>
  <c r="E306" i="18" l="1"/>
  <c r="D307" i="18"/>
  <c r="E307" i="18" l="1"/>
  <c r="D308" i="18"/>
  <c r="E308" i="18" l="1"/>
  <c r="D309" i="18"/>
  <c r="E309" i="18" l="1"/>
  <c r="D310" i="18"/>
  <c r="E310" i="18" l="1"/>
  <c r="D311" i="18"/>
  <c r="E311" i="18" l="1"/>
  <c r="D312" i="18"/>
  <c r="E312" i="18" l="1"/>
  <c r="D313" i="18"/>
  <c r="E313" i="18" l="1"/>
  <c r="D314" i="18"/>
  <c r="E314" i="18" l="1"/>
  <c r="D315" i="18"/>
  <c r="E315" i="18" l="1"/>
  <c r="D316" i="18"/>
  <c r="E316" i="18" l="1"/>
  <c r="D317" i="18"/>
  <c r="E317" i="18" l="1"/>
  <c r="D318" i="18"/>
  <c r="E318" i="18" l="1"/>
  <c r="D319" i="18"/>
  <c r="E319" i="18" l="1"/>
  <c r="D320" i="18"/>
  <c r="E320" i="18" l="1"/>
  <c r="D321" i="18"/>
  <c r="E321" i="18" l="1"/>
  <c r="D322" i="18"/>
  <c r="E322" i="18" l="1"/>
  <c r="D323" i="18"/>
  <c r="E323" i="18" l="1"/>
  <c r="D324" i="18"/>
  <c r="E324" i="18" l="1"/>
  <c r="D325" i="18"/>
  <c r="E325" i="18" l="1"/>
  <c r="D326" i="18"/>
  <c r="E326" i="18" l="1"/>
  <c r="D327" i="18"/>
  <c r="E327" i="18" l="1"/>
  <c r="D328" i="18"/>
  <c r="E328" i="18" l="1"/>
  <c r="D329" i="18"/>
  <c r="E329" i="18" l="1"/>
  <c r="D330" i="18"/>
  <c r="E330" i="18" l="1"/>
  <c r="D331" i="18"/>
  <c r="E331" i="18" l="1"/>
  <c r="D332" i="18"/>
  <c r="E332" i="18" l="1"/>
  <c r="D333" i="18"/>
  <c r="E333" i="18" l="1"/>
  <c r="D334" i="18"/>
  <c r="E334" i="18" l="1"/>
  <c r="D335" i="18"/>
  <c r="E335" i="18" l="1"/>
  <c r="D336" i="18"/>
  <c r="E336" i="18" l="1"/>
  <c r="D337" i="18"/>
  <c r="E337" i="18" l="1"/>
  <c r="D338" i="18"/>
  <c r="E338" i="18" l="1"/>
  <c r="D339" i="18"/>
  <c r="E339" i="18" l="1"/>
  <c r="D340" i="18"/>
  <c r="E340" i="18" l="1"/>
  <c r="D341" i="18"/>
  <c r="E341" i="18" l="1"/>
  <c r="D342" i="18"/>
  <c r="E342" i="18" l="1"/>
  <c r="D343" i="18"/>
  <c r="E343" i="18" l="1"/>
  <c r="D344" i="18"/>
  <c r="E344" i="18" l="1"/>
  <c r="D345" i="18"/>
  <c r="E345" i="18" l="1"/>
  <c r="D346" i="18"/>
  <c r="E346" i="18" l="1"/>
  <c r="D347" i="18"/>
  <c r="E347" i="18" l="1"/>
  <c r="D348" i="18"/>
  <c r="E348" i="18" l="1"/>
  <c r="D349" i="18"/>
  <c r="E349" i="18" l="1"/>
  <c r="D350" i="18"/>
  <c r="E350" i="18" l="1"/>
  <c r="D351" i="18"/>
  <c r="E351" i="18" l="1"/>
  <c r="D352" i="18"/>
  <c r="E352" i="18" l="1"/>
  <c r="D353" i="18"/>
  <c r="E353" i="18" l="1"/>
  <c r="D354" i="18"/>
  <c r="E354" i="18" l="1"/>
  <c r="D355" i="18"/>
  <c r="E355" i="18" l="1"/>
  <c r="D356" i="18"/>
  <c r="E356" i="18" l="1"/>
  <c r="D357" i="18"/>
  <c r="E357" i="18" l="1"/>
  <c r="D358" i="18"/>
  <c r="E358" i="18" l="1"/>
  <c r="D359" i="18"/>
  <c r="E359" i="18" l="1"/>
  <c r="D360" i="18"/>
  <c r="E360" i="18" l="1"/>
  <c r="D361" i="18"/>
  <c r="E361" i="18" l="1"/>
  <c r="D362" i="18"/>
  <c r="E362" i="18" l="1"/>
  <c r="D363" i="18"/>
  <c r="E363" i="18" l="1"/>
  <c r="D364" i="18"/>
  <c r="E364" i="18" l="1"/>
  <c r="D365" i="18"/>
  <c r="E365" i="18" l="1"/>
  <c r="D366" i="18"/>
  <c r="E366" i="18" l="1"/>
  <c r="D367" i="18"/>
  <c r="E367" i="18" l="1"/>
  <c r="D368" i="18"/>
  <c r="E368" i="18" l="1"/>
  <c r="D369" i="18"/>
  <c r="E369" i="18" l="1"/>
  <c r="D370" i="18"/>
  <c r="E370" i="18" l="1"/>
  <c r="C30" i="15" s="1"/>
  <c r="D371" i="18"/>
  <c r="E371" i="18" l="1"/>
  <c r="D372" i="18"/>
  <c r="E372" i="18" l="1"/>
  <c r="D373" i="18"/>
  <c r="E373" i="18" l="1"/>
  <c r="D374" i="18"/>
  <c r="E374" i="18" l="1"/>
  <c r="D375" i="18"/>
  <c r="E375" i="18" l="1"/>
  <c r="D376" i="18"/>
  <c r="E376" i="18" l="1"/>
  <c r="D377" i="18"/>
  <c r="E377" i="18" l="1"/>
  <c r="D378" i="18"/>
  <c r="E378" i="18" l="1"/>
  <c r="D379" i="18"/>
  <c r="E379" i="18" l="1"/>
  <c r="D380" i="18"/>
  <c r="E380" i="18" l="1"/>
  <c r="D381" i="18"/>
  <c r="E381" i="18" l="1"/>
  <c r="D382" i="18"/>
  <c r="E382" i="18" l="1"/>
  <c r="D383" i="18"/>
  <c r="E383" i="18" l="1"/>
  <c r="D384" i="18"/>
  <c r="E384" i="18" l="1"/>
  <c r="D385" i="18"/>
  <c r="E385" i="18" l="1"/>
  <c r="D386" i="18"/>
  <c r="E386" i="18" l="1"/>
  <c r="D387" i="18"/>
  <c r="E387" i="18" l="1"/>
  <c r="D388" i="18"/>
  <c r="E388" i="18" l="1"/>
  <c r="D389" i="18"/>
  <c r="E389" i="18" l="1"/>
  <c r="D390" i="18"/>
  <c r="E390" i="18" l="1"/>
  <c r="D391" i="18"/>
  <c r="E391" i="18" l="1"/>
  <c r="D392" i="18"/>
  <c r="E392" i="18" l="1"/>
  <c r="D393" i="18"/>
  <c r="E393" i="18" l="1"/>
  <c r="D394" i="18"/>
  <c r="E394" i="18" l="1"/>
  <c r="D395" i="18"/>
  <c r="E395" i="18" l="1"/>
  <c r="D396" i="18"/>
  <c r="E396" i="18" l="1"/>
  <c r="D397" i="18"/>
  <c r="E397" i="18" l="1"/>
  <c r="D398" i="18"/>
  <c r="E398" i="18" l="1"/>
  <c r="D399" i="18"/>
  <c r="E399" i="18" l="1"/>
  <c r="D400" i="18"/>
  <c r="E400" i="18" l="1"/>
  <c r="D401" i="18"/>
  <c r="E401" i="18" l="1"/>
  <c r="D402" i="18"/>
  <c r="E402" i="18" l="1"/>
  <c r="D403" i="18"/>
  <c r="E403" i="18" l="1"/>
  <c r="D404" i="18"/>
  <c r="E404" i="18" l="1"/>
  <c r="D405" i="18"/>
  <c r="E405" i="18" l="1"/>
  <c r="D406" i="18"/>
  <c r="E406" i="18" l="1"/>
  <c r="D407" i="18"/>
  <c r="E407" i="18" l="1"/>
  <c r="D408" i="18"/>
  <c r="E408" i="18" l="1"/>
  <c r="D409" i="18"/>
  <c r="E409" i="18" l="1"/>
  <c r="D410" i="18"/>
  <c r="E410" i="18" l="1"/>
  <c r="D411" i="18"/>
  <c r="E411" i="18" l="1"/>
  <c r="D412" i="18"/>
  <c r="E412" i="18" l="1"/>
  <c r="D413" i="18"/>
  <c r="E413" i="18" l="1"/>
  <c r="D414" i="18"/>
  <c r="E414" i="18" l="1"/>
  <c r="D415" i="18"/>
  <c r="E415" i="18" l="1"/>
  <c r="D416" i="18"/>
  <c r="E416" i="18" l="1"/>
  <c r="D417" i="18"/>
  <c r="E417" i="18" l="1"/>
  <c r="D418" i="18"/>
  <c r="E418" i="18" l="1"/>
  <c r="D419" i="18"/>
  <c r="E419" i="18" l="1"/>
  <c r="D420" i="18"/>
  <c r="E420" i="18" l="1"/>
  <c r="D421" i="18"/>
  <c r="E421" i="18" l="1"/>
  <c r="D422" i="18"/>
  <c r="E422" i="18" l="1"/>
  <c r="D423" i="18"/>
  <c r="E423" i="18" l="1"/>
  <c r="D424" i="18"/>
  <c r="E424" i="18" l="1"/>
  <c r="D425" i="18"/>
  <c r="E425" i="18" l="1"/>
  <c r="D426" i="18"/>
  <c r="E426" i="18" l="1"/>
  <c r="D427" i="18"/>
  <c r="E427" i="18" l="1"/>
  <c r="D428" i="18"/>
  <c r="E428" i="18" l="1"/>
  <c r="D429" i="18"/>
  <c r="E429" i="18" l="1"/>
  <c r="D430" i="18"/>
  <c r="E430" i="18" l="1"/>
  <c r="D431" i="18"/>
  <c r="E431" i="18" l="1"/>
  <c r="D432" i="18"/>
  <c r="E432" i="18" l="1"/>
  <c r="D433" i="18"/>
  <c r="E433" i="18" l="1"/>
  <c r="D434" i="18"/>
  <c r="E434" i="18" l="1"/>
  <c r="D435" i="18"/>
  <c r="E435" i="18" l="1"/>
  <c r="D436" i="18"/>
  <c r="E436" i="18" l="1"/>
  <c r="D437" i="18"/>
  <c r="E437" i="18" l="1"/>
  <c r="D438" i="18"/>
  <c r="E438" i="18" l="1"/>
  <c r="D439" i="18"/>
  <c r="E439" i="18" l="1"/>
  <c r="D440" i="18"/>
  <c r="E440" i="18" l="1"/>
  <c r="D441" i="18"/>
  <c r="E441" i="18" l="1"/>
  <c r="D442" i="18"/>
  <c r="E442" i="18" l="1"/>
  <c r="D443" i="18"/>
  <c r="E443" i="18" l="1"/>
  <c r="D444" i="18"/>
  <c r="E444" i="18" l="1"/>
  <c r="C33" i="15" s="1"/>
  <c r="C36" i="15" s="1"/>
  <c r="C41" i="5" s="1"/>
  <c r="G24" i="5" l="1"/>
  <c r="G27" i="5" l="1"/>
  <c r="G30" i="5" s="1"/>
  <c r="G33" i="5" s="1"/>
  <c r="G36" i="5"/>
</calcChain>
</file>

<file path=xl/comments1.xml><?xml version="1.0" encoding="utf-8"?>
<comments xmlns="http://schemas.openxmlformats.org/spreadsheetml/2006/main">
  <authors>
    <author>Karen De Wilde</author>
  </authors>
  <commentList>
    <comment ref="G33" authorId="0" shapeId="0">
      <text>
        <r>
          <rPr>
            <b/>
            <sz val="9"/>
            <color indexed="81"/>
            <rFont val="Tahoma"/>
            <family val="2"/>
          </rPr>
          <t>Karen De Wilde:</t>
        </r>
        <r>
          <rPr>
            <sz val="9"/>
            <color indexed="81"/>
            <rFont val="Tahoma"/>
            <family val="2"/>
          </rPr>
          <t xml:space="preserve">
Vul hier je oorspronkelijke jaarbudget in.</t>
        </r>
      </text>
    </comment>
    <comment ref="G35" authorId="0" shapeId="0">
      <text>
        <r>
          <rPr>
            <b/>
            <sz val="9"/>
            <color indexed="81"/>
            <rFont val="Tahoma"/>
            <family val="2"/>
          </rPr>
          <t>Karen De Wilde:</t>
        </r>
        <r>
          <rPr>
            <sz val="9"/>
            <color indexed="81"/>
            <rFont val="Tahoma"/>
            <family val="2"/>
          </rPr>
          <t xml:space="preserve">
Vul hier je nieuwe jaarbudget in.</t>
        </r>
      </text>
    </comment>
    <comment ref="I35" authorId="0" shapeId="0">
      <text>
        <r>
          <rPr>
            <b/>
            <sz val="9"/>
            <color indexed="81"/>
            <rFont val="Tahoma"/>
            <family val="2"/>
          </rPr>
          <t>Karen De Wilde:</t>
        </r>
        <r>
          <rPr>
            <sz val="9"/>
            <color indexed="81"/>
            <rFont val="Tahoma"/>
            <family val="2"/>
          </rPr>
          <t xml:space="preserve">
Vul hier de datum in vanaf wanneer je recht hebt op dit nieuwe jaarbudget.</t>
        </r>
      </text>
    </comment>
    <comment ref="G37" authorId="0" shapeId="0">
      <text>
        <r>
          <rPr>
            <b/>
            <sz val="9"/>
            <color indexed="81"/>
            <rFont val="Tahoma"/>
            <family val="2"/>
          </rPr>
          <t>Karen De Wilde:</t>
        </r>
        <r>
          <rPr>
            <sz val="9"/>
            <color indexed="81"/>
            <rFont val="Tahoma"/>
            <family val="2"/>
          </rPr>
          <t xml:space="preserve">
Dit is je aangepaste jaarbudget voor 2018. Vul dit bedrag in op het jaaroverzicht. </t>
        </r>
      </text>
    </comment>
  </commentList>
</comments>
</file>

<file path=xl/sharedStrings.xml><?xml version="1.0" encoding="utf-8"?>
<sst xmlns="http://schemas.openxmlformats.org/spreadsheetml/2006/main" count="413" uniqueCount="92">
  <si>
    <t>OMSCHRIJVING</t>
  </si>
  <si>
    <t>Subtotalen²</t>
  </si>
  <si>
    <t>Totaal³</t>
  </si>
  <si>
    <t>3 Hier telt u de subtotalen samen.</t>
  </si>
  <si>
    <t xml:space="preserve">1 U moet uw bewijsstukken een nummer geven. Elk bewijsstuk moet een afzonderlijk nummer krijgen. </t>
  </si>
  <si>
    <t>Deze nummering moet dezelfde zijn als de nummers op de kostenstaat.</t>
  </si>
  <si>
    <t>Jaarbudget</t>
  </si>
  <si>
    <t>Subtotaal</t>
  </si>
  <si>
    <t>TOTAAL</t>
  </si>
  <si>
    <t>(VF/nummer)</t>
  </si>
  <si>
    <t>2 Hier telt u de directe kosten apart op en daarna telt u de indirecte kosten op.</t>
  </si>
  <si>
    <t>Datum</t>
  </si>
  <si>
    <t>Ingediende kosten</t>
  </si>
  <si>
    <t>Bedrag</t>
  </si>
  <si>
    <t>KS 1</t>
  </si>
  <si>
    <t>KS 2</t>
  </si>
  <si>
    <t>KS 3</t>
  </si>
  <si>
    <t>KS 4</t>
  </si>
  <si>
    <t>KS 5</t>
  </si>
  <si>
    <t>KS 6</t>
  </si>
  <si>
    <t>Kostenstaat (werkkapitaal) voor het persoonlijke-assistentiebudget</t>
  </si>
  <si>
    <r>
      <t xml:space="preserve">Vak voor de administratie
</t>
    </r>
    <r>
      <rPr>
        <sz val="9"/>
        <rFont val="Trebuchet MS"/>
        <family val="2"/>
      </rPr>
      <t>datum van ontvangst:</t>
    </r>
  </si>
  <si>
    <r>
      <t>Waarvoor dient dit formulier?</t>
    </r>
    <r>
      <rPr>
        <i/>
        <sz val="10"/>
        <rFont val="Trebuchet MS"/>
        <family val="2"/>
      </rPr>
      <t xml:space="preserve">
Met dit formulier bezorgt u aan het VAPH een overzicht van de kosten die u  in het kader van
het PAB gemaakt hebt.</t>
    </r>
  </si>
  <si>
    <t>Vul hieronder uw gegevens in.</t>
  </si>
  <si>
    <t>Met 'uw gegevens' bedoelen we de gegevens van de persoon met een handicap aan wie het PAB
werd toegekend.</t>
  </si>
  <si>
    <t>officiële voornamen</t>
  </si>
  <si>
    <t>achternaam</t>
  </si>
  <si>
    <t>dossiernummer</t>
  </si>
  <si>
    <t>VF</t>
  </si>
  <si>
    <t>rijksregisternummer</t>
  </si>
  <si>
    <t>Voor welk jaar en voor welke bijstorting geldt deze kostenstaat?</t>
  </si>
  <si>
    <t>Vul bij 'bijstorting', '1e', '2e', '3e', '4e', '5e' of '6e bijstorting in.</t>
  </si>
  <si>
    <t>jaar</t>
  </si>
  <si>
    <t>bijstorting</t>
  </si>
  <si>
    <t>Noteer de gemaakte directe en indirecte kosten in de tabel.</t>
  </si>
  <si>
    <t>Voeg voor elke uitgave een kopie van het bewijsstuk toe.
Geef elk bewijsstuk een afzonderlijk nummer en noteer dat nummer bij 'nr.' op de kostenstaat
Als u dit formulier invult op papier, en als de pagina met de tabel niet groot genoeg is om alle kosten in te noteren, kunt u die pagina verschillende keren afdrukken.</t>
  </si>
  <si>
    <t>Bereken de totale kosten (directe + indirecte kosten) en vermeld dat bedrag hieronder.</t>
  </si>
  <si>
    <t>Als u dit formulier invult op papier moet u de bedragen zelf berekenen. Als u dit formulier invult in Excel, worden de totalen automatisch berekend en hoeft u niets in te vullen.</t>
  </si>
  <si>
    <t>euro</t>
  </si>
  <si>
    <t>totaal indirecte kosten</t>
  </si>
  <si>
    <t>totaal directe + indirecte kosten</t>
  </si>
  <si>
    <t>Bezorg dit formulier aan de PAB-cel van het VAPH op het onderstaande adres.</t>
  </si>
  <si>
    <t>1e bijstorting</t>
  </si>
  <si>
    <t>2e bijstorting</t>
  </si>
  <si>
    <t>3e bijstorting</t>
  </si>
  <si>
    <t>4e bijstorting</t>
  </si>
  <si>
    <t>5e bijstorting</t>
  </si>
  <si>
    <t>6e bijstorting</t>
  </si>
  <si>
    <t>(Rijksregisternummer)</t>
  </si>
  <si>
    <t>RR</t>
  </si>
  <si>
    <t>(Voornamen van de PMH)</t>
  </si>
  <si>
    <t>(Familienaam van de PMH)</t>
  </si>
  <si>
    <t>Stortingen VAPH</t>
  </si>
  <si>
    <t>1e PAB-kostenstaat werkkapitaal</t>
  </si>
  <si>
    <t>2e PAB-kostenstaat werkkapitaal</t>
  </si>
  <si>
    <t>3e PAB-kostenstaat werkkapitaal</t>
  </si>
  <si>
    <t>4e PAB-kostenstaat werkkapitaal</t>
  </si>
  <si>
    <t>5e PAB-kostenstaat werkkapitaal</t>
  </si>
  <si>
    <t>6e PAB-kostenstaat werkkapitaal</t>
  </si>
  <si>
    <t>Bedrag in wacht 1</t>
  </si>
  <si>
    <t>Bedrag in wacht 2</t>
  </si>
  <si>
    <t>Bedrag in wacht 3</t>
  </si>
  <si>
    <t xml:space="preserve">Bedrag in wacht 4 </t>
  </si>
  <si>
    <t>VIA</t>
  </si>
  <si>
    <t>Ingediende VIA-middelen</t>
  </si>
  <si>
    <t>Totaal</t>
  </si>
  <si>
    <t>Wijziging combinatie
of herziening</t>
  </si>
  <si>
    <t>Indirecte kosten (max 5%)</t>
  </si>
  <si>
    <t>Directe kosten (min 95%)</t>
  </si>
  <si>
    <t>Resterend budget</t>
  </si>
  <si>
    <t>VIA-middelen</t>
  </si>
  <si>
    <r>
      <t xml:space="preserve">Hier geef je stijging (+) of daling (-) werkkapitaal in. Vul de tabel hieronder in.
</t>
    </r>
    <r>
      <rPr>
        <sz val="11"/>
        <color indexed="10"/>
        <rFont val="Cambria"/>
        <family val="1"/>
      </rPr>
      <t>Pas je jaarbudget aan op het jaaroverzicht.</t>
    </r>
  </si>
  <si>
    <t>Totaal gestort door VAPH</t>
  </si>
  <si>
    <t xml:space="preserve"> </t>
  </si>
  <si>
    <t>Saldo</t>
  </si>
  <si>
    <t>Als het saldo positief is, zal dit later verrekend worden door het VAPH in een komende kostenstaat.  Als het negatief is moet je later nog een bijstorting krijgen.</t>
  </si>
  <si>
    <t>NIET-VIA4</t>
  </si>
  <si>
    <t>VIA4</t>
  </si>
  <si>
    <t>DIRECTE KOSTEN</t>
  </si>
  <si>
    <t>totaal directe kosten (niet-VIA4)</t>
  </si>
  <si>
    <t>totaal directe kosten (VIA4)</t>
  </si>
  <si>
    <t>NIET-VIA</t>
  </si>
  <si>
    <t>Directe kosten</t>
  </si>
  <si>
    <t>Indirecte kosten</t>
  </si>
  <si>
    <t>Datum indiening</t>
  </si>
  <si>
    <t>Datum storting</t>
  </si>
  <si>
    <t>Vul steeds de datum van indiening en storting in!  Zo krijg je een juist overzicht.</t>
  </si>
  <si>
    <t>indirecte
kosten (5%)</t>
  </si>
  <si>
    <t xml:space="preserve">  </t>
  </si>
  <si>
    <t>VAPH
Team Budgetbesteding
Zenithgebouw
Koning Albert II-laan 37
1030 Brussel</t>
  </si>
  <si>
    <t>F 02 225 84 05 (vermeld "t.a.v  team budgetbesteding)
E budgetbesteding@vaph.be</t>
  </si>
  <si>
    <r>
      <t xml:space="preserve">jaar en nr. </t>
    </r>
    <r>
      <rPr>
        <sz val="10"/>
        <rFont val="Arial"/>
        <family val="2"/>
      </rPr>
      <t>(vb 2018-2)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</si>
</sst>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 #,##0.00;&quot;€&quot;\ \-#,##0.00"/>
    <numFmt numFmtId="44" formatCode="_ &quot;€&quot;\ * #,##0.00_ ;_ &quot;€&quot;\ * \-#,##0.00_ ;_ &quot;€&quot;\ * &quot;-&quot;??_ ;_ @_ "/>
    <numFmt numFmtId="164" formatCode="_ &quot;€&quot;\ * #,##0.00_ ;_ &quot;€&quot;\ * \-#,##0.00_ ;_ &quot;€&quot;\ * 0.00_ ;_ @_ "/>
    <numFmt numFmtId="165" formatCode="#,##0.0"/>
    <numFmt numFmtId="166" formatCode="#"/>
    <numFmt numFmtId="167" formatCode="dd/mm/yyyy"/>
    <numFmt numFmtId="168" formatCode="_ &quot;€&quot;\ * #,##0.00_ ;[Red]_ &quot;€&quot;\ * \-#,##0.00_ ;_ &quot;€&quot;\ * 0.00_ ;_ @_ "/>
    <numFmt numFmtId="169" formatCode="_ &quot;€&quot;\ * #,##0.00_ ;_ &quot;€&quot;\ * \-#,##0.00_ ;&quot;&quot;;_ @_ "/>
    <numFmt numFmtId="170" formatCode="_ &quot;€&quot;\ * #,##0.00_ ;[Red]_ &quot;€&quot;\ * \-#,##0.00_ ;&quot;&quot;"/>
    <numFmt numFmtId="171" formatCode="&quot;€&quot;\ #,##0.00"/>
    <numFmt numFmtId="172" formatCode="dd/mm/yyyy;;&quot;&quot;"/>
    <numFmt numFmtId="173" formatCode="[Red]_ &quot;€&quot;\ * #,##0.00_ ;_ &quot;€&quot;\ * \-#,##0.00_ ;_ &quot;€&quot;\ * 0.00_ ;_ @_ "/>
    <numFmt numFmtId="174" formatCode="&quot;2018-&quot;#"/>
  </numFmts>
  <fonts count="49" x14ac:knownFonts="1">
    <font>
      <sz val="10"/>
      <name val="Arial"/>
    </font>
    <font>
      <sz val="10"/>
      <name val="Arial"/>
      <family val="2"/>
    </font>
    <font>
      <b/>
      <sz val="12"/>
      <name val="Arial"/>
      <family val="2"/>
    </font>
    <font>
      <u/>
      <sz val="10"/>
      <name val="Arial"/>
      <family val="2"/>
    </font>
    <font>
      <b/>
      <sz val="10"/>
      <name val="Arial"/>
      <family val="2"/>
    </font>
    <font>
      <sz val="8"/>
      <name val="Arial"/>
      <family val="2"/>
    </font>
    <font>
      <sz val="10"/>
      <name val="Trebuchet MS"/>
      <family val="2"/>
    </font>
    <font>
      <b/>
      <sz val="18"/>
      <name val="Trebuchet MS"/>
      <family val="2"/>
    </font>
    <font>
      <b/>
      <sz val="9"/>
      <name val="Trebuchet MS"/>
      <family val="2"/>
    </font>
    <font>
      <sz val="9"/>
      <name val="Trebuchet MS"/>
      <family val="2"/>
    </font>
    <font>
      <b/>
      <i/>
      <sz val="10"/>
      <name val="Trebuchet MS"/>
      <family val="2"/>
    </font>
    <font>
      <i/>
      <sz val="10"/>
      <name val="Trebuchet MS"/>
      <family val="2"/>
    </font>
    <font>
      <b/>
      <sz val="10"/>
      <name val="Trebuchet MS"/>
      <family val="2"/>
    </font>
    <font>
      <sz val="10"/>
      <name val="Courier"/>
      <family val="3"/>
    </font>
    <font>
      <b/>
      <sz val="20"/>
      <name val="Arial"/>
      <family val="2"/>
    </font>
    <font>
      <b/>
      <sz val="16"/>
      <name val="Arial"/>
      <family val="2"/>
    </font>
    <font>
      <sz val="11"/>
      <color indexed="10"/>
      <name val="Cambria"/>
      <family val="1"/>
    </font>
    <font>
      <sz val="9"/>
      <color indexed="81"/>
      <name val="Tahoma"/>
      <family val="2"/>
    </font>
    <font>
      <b/>
      <sz val="9"/>
      <color indexed="81"/>
      <name val="Tahoma"/>
      <family val="2"/>
    </font>
    <font>
      <b/>
      <u/>
      <sz val="12"/>
      <name val="Calibri"/>
      <family val="2"/>
    </font>
    <font>
      <sz val="11"/>
      <name val="Calibri"/>
      <family val="2"/>
    </font>
    <font>
      <b/>
      <sz val="12"/>
      <name val="Calibri"/>
      <family val="2"/>
    </font>
    <font>
      <u/>
      <sz val="12"/>
      <name val="Calibri"/>
      <family val="2"/>
    </font>
    <font>
      <sz val="12"/>
      <name val="Calibri"/>
      <family val="2"/>
    </font>
    <font>
      <b/>
      <u/>
      <sz val="12"/>
      <name val="Arial"/>
      <family val="2"/>
    </font>
    <font>
      <b/>
      <sz val="11"/>
      <name val="Arial"/>
      <family val="2"/>
    </font>
    <font>
      <sz val="11"/>
      <name val="Cambria"/>
      <family val="1"/>
      <scheme val="major"/>
    </font>
    <font>
      <sz val="14"/>
      <name val="Cambria"/>
      <family val="1"/>
      <scheme val="major"/>
    </font>
    <font>
      <sz val="10"/>
      <name val="Cambria"/>
      <family val="1"/>
      <scheme val="major"/>
    </font>
    <font>
      <sz val="16"/>
      <name val="Cambria"/>
      <family val="1"/>
      <scheme val="major"/>
    </font>
    <font>
      <sz val="15"/>
      <name val="Cambria"/>
      <family val="1"/>
      <scheme val="major"/>
    </font>
    <font>
      <u/>
      <sz val="12"/>
      <name val="Calibri"/>
      <family val="2"/>
      <scheme val="minor"/>
    </font>
    <font>
      <sz val="12"/>
      <color rgb="FF000000"/>
      <name val="Calibri"/>
      <family val="2"/>
    </font>
    <font>
      <b/>
      <sz val="12"/>
      <color rgb="FF000000"/>
      <name val="Calibri"/>
      <family val="2"/>
    </font>
    <font>
      <b/>
      <u/>
      <sz val="12"/>
      <name val="Calibri"/>
      <family val="2"/>
      <scheme val="minor"/>
    </font>
    <font>
      <sz val="12"/>
      <name val="Calibri"/>
      <family val="2"/>
      <scheme val="minor"/>
    </font>
    <font>
      <sz val="13"/>
      <name val="Cambria"/>
      <family val="1"/>
      <scheme val="major"/>
    </font>
    <font>
      <sz val="20"/>
      <name val="Cambria"/>
      <family val="1"/>
      <scheme val="major"/>
    </font>
    <font>
      <sz val="11"/>
      <color rgb="FF000000"/>
      <name val="Calibri"/>
      <family val="2"/>
    </font>
    <font>
      <sz val="11"/>
      <color rgb="FF000000"/>
      <name val="Wingdings"/>
      <charset val="2"/>
    </font>
    <font>
      <b/>
      <u/>
      <sz val="12"/>
      <color rgb="FF000000"/>
      <name val="Calibri"/>
      <family val="2"/>
    </font>
    <font>
      <sz val="26"/>
      <name val="Cambria"/>
      <family val="1"/>
      <scheme val="major"/>
    </font>
    <font>
      <sz val="12"/>
      <name val="Cambria"/>
      <family val="1"/>
      <scheme val="major"/>
    </font>
    <font>
      <b/>
      <sz val="13"/>
      <name val="Cambria"/>
      <family val="1"/>
      <scheme val="major"/>
    </font>
    <font>
      <b/>
      <sz val="11"/>
      <name val="Cambria"/>
      <family val="1"/>
      <scheme val="major"/>
    </font>
    <font>
      <sz val="10.5"/>
      <name val="Cambria"/>
      <family val="1"/>
      <scheme val="major"/>
    </font>
    <font>
      <b/>
      <sz val="12"/>
      <name val="Cambria"/>
      <family val="1"/>
      <scheme val="major"/>
    </font>
    <font>
      <sz val="22"/>
      <name val="Cambria"/>
      <family val="1"/>
      <scheme val="major"/>
    </font>
    <font>
      <sz val="18"/>
      <name val="Cambria"/>
      <family val="1"/>
      <scheme val="major"/>
    </font>
  </fonts>
  <fills count="7">
    <fill>
      <patternFill patternType="none"/>
    </fill>
    <fill>
      <patternFill patternType="gray125"/>
    </fill>
    <fill>
      <patternFill patternType="lightGray"/>
    </fill>
    <fill>
      <patternFill patternType="solid">
        <fgColor indexed="65"/>
        <bgColor indexed="64"/>
      </patternFill>
    </fill>
    <fill>
      <patternFill patternType="solid">
        <fgColor theme="0"/>
        <bgColor indexed="64"/>
      </patternFill>
    </fill>
    <fill>
      <patternFill patternType="solid">
        <fgColor theme="0" tint="-0.14996795556505021"/>
        <bgColor indexed="64"/>
      </patternFill>
    </fill>
    <fill>
      <patternFill patternType="solid">
        <fgColor rgb="FFCCFF66"/>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top style="thin">
        <color indexed="9"/>
      </top>
      <bottom style="thin">
        <color indexed="9"/>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right style="thin">
        <color indexed="64"/>
      </right>
      <top/>
      <bottom style="medium">
        <color indexed="64"/>
      </bottom>
      <diagonal/>
    </border>
  </borders>
  <cellStyleXfs count="1">
    <xf numFmtId="0" fontId="0" fillId="0" borderId="0"/>
  </cellStyleXfs>
  <cellXfs count="448">
    <xf numFmtId="0" fontId="0" fillId="0" borderId="0" xfId="0"/>
    <xf numFmtId="0" fontId="0" fillId="0" borderId="0" xfId="0" applyProtection="1">
      <protection locked="0"/>
    </xf>
    <xf numFmtId="0" fontId="1" fillId="0" borderId="0" xfId="0" applyFont="1" applyProtection="1">
      <protection locked="0"/>
    </xf>
    <xf numFmtId="0" fontId="1" fillId="0" borderId="1" xfId="0" applyFont="1" applyBorder="1" applyProtection="1">
      <protection locked="0"/>
    </xf>
    <xf numFmtId="7" fontId="0" fillId="0" borderId="1" xfId="0" applyNumberFormat="1" applyBorder="1" applyAlignment="1" applyProtection="1">
      <protection locked="0"/>
    </xf>
    <xf numFmtId="7" fontId="0" fillId="0" borderId="2" xfId="0" applyNumberFormat="1" applyBorder="1" applyProtection="1">
      <protection locked="0"/>
    </xf>
    <xf numFmtId="0" fontId="0" fillId="0" borderId="3" xfId="0" applyBorder="1" applyProtection="1">
      <protection locked="0"/>
    </xf>
    <xf numFmtId="7" fontId="0" fillId="0" borderId="3" xfId="0" applyNumberFormat="1" applyBorder="1" applyAlignment="1" applyProtection="1">
      <protection locked="0"/>
    </xf>
    <xf numFmtId="7" fontId="0" fillId="0" borderId="4" xfId="0" applyNumberFormat="1" applyBorder="1" applyProtection="1">
      <protection locked="0"/>
    </xf>
    <xf numFmtId="7" fontId="0" fillId="0" borderId="3" xfId="0" applyNumberFormat="1" applyBorder="1" applyProtection="1">
      <protection locked="0"/>
    </xf>
    <xf numFmtId="0" fontId="0" fillId="0" borderId="5" xfId="0" applyBorder="1" applyProtection="1">
      <protection locked="0"/>
    </xf>
    <xf numFmtId="7" fontId="0" fillId="0" borderId="5" xfId="0" applyNumberFormat="1" applyBorder="1" applyProtection="1">
      <protection locked="0"/>
    </xf>
    <xf numFmtId="7" fontId="0" fillId="0" borderId="6" xfId="0" applyNumberFormat="1" applyBorder="1" applyProtection="1">
      <protection locked="0"/>
    </xf>
    <xf numFmtId="0" fontId="0" fillId="0" borderId="1" xfId="0" applyBorder="1" applyProtection="1">
      <protection locked="0"/>
    </xf>
    <xf numFmtId="7" fontId="0" fillId="0" borderId="2" xfId="0" applyNumberFormat="1" applyBorder="1" applyAlignment="1" applyProtection="1">
      <protection locked="0"/>
    </xf>
    <xf numFmtId="7" fontId="0" fillId="0" borderId="4" xfId="0" applyNumberFormat="1" applyBorder="1" applyAlignment="1" applyProtection="1">
      <protection locked="0"/>
    </xf>
    <xf numFmtId="0" fontId="2" fillId="0" borderId="0" xfId="0" applyFont="1" applyAlignment="1" applyProtection="1">
      <alignment horizontal="left"/>
    </xf>
    <xf numFmtId="0" fontId="0" fillId="0" borderId="0" xfId="0" applyProtection="1"/>
    <xf numFmtId="0" fontId="1" fillId="0" borderId="0" xfId="0" applyFont="1" applyAlignment="1" applyProtection="1"/>
    <xf numFmtId="0" fontId="1" fillId="0" borderId="0" xfId="0" applyFont="1" applyProtection="1"/>
    <xf numFmtId="0" fontId="1" fillId="0" borderId="3" xfId="0" applyFont="1" applyBorder="1" applyProtection="1">
      <protection locked="0"/>
    </xf>
    <xf numFmtId="0" fontId="14" fillId="0" borderId="0" xfId="0" applyFont="1" applyAlignment="1" applyProtection="1">
      <alignment vertical="center"/>
    </xf>
    <xf numFmtId="0" fontId="1" fillId="0" borderId="0" xfId="0" applyFont="1" applyAlignment="1" applyProtection="1">
      <alignment horizontal="right"/>
    </xf>
    <xf numFmtId="0" fontId="6" fillId="0" borderId="7" xfId="0" applyFont="1" applyBorder="1" applyAlignment="1" applyProtection="1">
      <alignment vertical="top"/>
    </xf>
    <xf numFmtId="0" fontId="6" fillId="0" borderId="8" xfId="0" applyFont="1" applyBorder="1" applyAlignment="1" applyProtection="1">
      <alignment vertical="top"/>
    </xf>
    <xf numFmtId="0" fontId="6" fillId="0" borderId="9" xfId="0" applyFont="1" applyBorder="1" applyAlignment="1" applyProtection="1">
      <alignment vertical="top"/>
    </xf>
    <xf numFmtId="0" fontId="12" fillId="0" borderId="7" xfId="0" applyFont="1" applyBorder="1" applyAlignment="1" applyProtection="1">
      <alignment vertical="top"/>
    </xf>
    <xf numFmtId="0" fontId="6" fillId="0" borderId="7" xfId="0" applyFont="1" applyBorder="1" applyAlignment="1" applyProtection="1">
      <alignment horizontal="right" vertical="top"/>
    </xf>
    <xf numFmtId="0" fontId="6" fillId="0" borderId="10" xfId="0" applyFont="1" applyBorder="1" applyAlignment="1" applyProtection="1">
      <alignment horizontal="left" vertical="top"/>
    </xf>
    <xf numFmtId="2" fontId="6" fillId="0" borderId="7" xfId="0" applyNumberFormat="1" applyFont="1" applyBorder="1" applyAlignment="1" applyProtection="1">
      <alignment horizontal="right" vertical="top"/>
    </xf>
    <xf numFmtId="0" fontId="26" fillId="0" borderId="0" xfId="0" applyFont="1" applyProtection="1">
      <protection hidden="1"/>
    </xf>
    <xf numFmtId="0" fontId="27" fillId="0" borderId="0" xfId="0" applyFont="1" applyProtection="1">
      <protection hidden="1"/>
    </xf>
    <xf numFmtId="0" fontId="28" fillId="0" borderId="0" xfId="0" applyFont="1" applyProtection="1">
      <protection hidden="1"/>
    </xf>
    <xf numFmtId="0" fontId="29" fillId="0" borderId="0"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44" fontId="30" fillId="0" borderId="0" xfId="0" applyNumberFormat="1" applyFont="1" applyBorder="1" applyAlignment="1" applyProtection="1">
      <alignment horizontal="center" vertical="center"/>
      <protection hidden="1"/>
    </xf>
    <xf numFmtId="2" fontId="27" fillId="0" borderId="0" xfId="0" applyNumberFormat="1" applyFont="1" applyBorder="1" applyAlignment="1" applyProtection="1">
      <alignment horizontal="center" vertical="center"/>
      <protection hidden="1"/>
    </xf>
    <xf numFmtId="165" fontId="27" fillId="0" borderId="0" xfId="0" applyNumberFormat="1" applyFont="1" applyBorder="1" applyAlignment="1" applyProtection="1">
      <alignment vertical="center" wrapText="1"/>
      <protection hidden="1"/>
    </xf>
    <xf numFmtId="171" fontId="4" fillId="0" borderId="11" xfId="0" applyNumberFormat="1" applyFont="1" applyBorder="1" applyProtection="1">
      <protection hidden="1"/>
    </xf>
    <xf numFmtId="171" fontId="4" fillId="0" borderId="12" xfId="0" applyNumberFormat="1" applyFont="1" applyBorder="1" applyProtection="1">
      <protection hidden="1"/>
    </xf>
    <xf numFmtId="0" fontId="31" fillId="0" borderId="0" xfId="0" applyFont="1"/>
    <xf numFmtId="0" fontId="32" fillId="0" borderId="0" xfId="0" applyFont="1" applyAlignment="1">
      <alignment vertical="center"/>
    </xf>
    <xf numFmtId="0" fontId="33" fillId="0" borderId="0" xfId="0" applyFont="1" applyAlignment="1">
      <alignment vertical="center"/>
    </xf>
    <xf numFmtId="0" fontId="34" fillId="0" borderId="0" xfId="0" applyFont="1"/>
    <xf numFmtId="0" fontId="35" fillId="0" borderId="0" xfId="0" applyFont="1"/>
    <xf numFmtId="0" fontId="26" fillId="0" borderId="0" xfId="0" applyFont="1" applyBorder="1" applyAlignment="1" applyProtection="1">
      <alignment horizontal="left" vertical="center" wrapText="1" indent="1"/>
      <protection hidden="1"/>
    </xf>
    <xf numFmtId="2" fontId="26" fillId="0" borderId="0" xfId="0" applyNumberFormat="1" applyFont="1" applyBorder="1" applyAlignment="1" applyProtection="1">
      <alignment horizontal="left" vertical="center" indent="1"/>
      <protection hidden="1"/>
    </xf>
    <xf numFmtId="0" fontId="36" fillId="2" borderId="13" xfId="0" applyFont="1" applyFill="1" applyBorder="1" applyAlignment="1" applyProtection="1">
      <alignment vertical="center"/>
      <protection hidden="1"/>
    </xf>
    <xf numFmtId="0" fontId="36" fillId="2" borderId="14" xfId="0" applyFont="1" applyFill="1" applyBorder="1" applyAlignment="1" applyProtection="1">
      <alignment vertical="center"/>
      <protection hidden="1"/>
    </xf>
    <xf numFmtId="0" fontId="36" fillId="2" borderId="15" xfId="0" applyFont="1" applyFill="1" applyBorder="1" applyAlignment="1" applyProtection="1">
      <alignment vertical="center"/>
      <protection hidden="1"/>
    </xf>
    <xf numFmtId="0" fontId="28" fillId="2" borderId="16" xfId="0" applyNumberFormat="1" applyFont="1" applyFill="1" applyBorder="1" applyAlignment="1" applyProtection="1">
      <protection hidden="1"/>
    </xf>
    <xf numFmtId="169" fontId="36" fillId="2" borderId="17" xfId="0" applyNumberFormat="1" applyFont="1" applyFill="1" applyBorder="1" applyAlignment="1" applyProtection="1">
      <alignment vertical="center"/>
      <protection hidden="1"/>
    </xf>
    <xf numFmtId="0" fontId="28" fillId="2" borderId="1" xfId="0" applyNumberFormat="1" applyFont="1" applyFill="1" applyBorder="1" applyAlignment="1" applyProtection="1">
      <protection hidden="1"/>
    </xf>
    <xf numFmtId="169" fontId="36" fillId="2" borderId="2" xfId="0" applyNumberFormat="1" applyFont="1" applyFill="1" applyBorder="1" applyAlignment="1" applyProtection="1">
      <alignment vertical="center"/>
      <protection hidden="1"/>
    </xf>
    <xf numFmtId="0" fontId="37" fillId="0" borderId="0" xfId="0" applyFont="1" applyProtection="1">
      <protection hidden="1"/>
    </xf>
    <xf numFmtId="2" fontId="26" fillId="0" borderId="0" xfId="0" applyNumberFormat="1" applyFont="1" applyBorder="1" applyAlignment="1" applyProtection="1">
      <alignment horizontal="left" vertical="center" wrapText="1" indent="1"/>
      <protection hidden="1"/>
    </xf>
    <xf numFmtId="0" fontId="26" fillId="0" borderId="0" xfId="0" applyFont="1" applyBorder="1" applyAlignment="1" applyProtection="1">
      <alignment horizontal="left" vertical="center" indent="1"/>
      <protection hidden="1"/>
    </xf>
    <xf numFmtId="0" fontId="28" fillId="0" borderId="0" xfId="0" applyFont="1" applyProtection="1">
      <protection locked="0"/>
    </xf>
    <xf numFmtId="44" fontId="28" fillId="0" borderId="0" xfId="0" applyNumberFormat="1" applyFont="1" applyProtection="1">
      <protection locked="0"/>
    </xf>
    <xf numFmtId="169" fontId="28" fillId="0" borderId="0" xfId="0" applyNumberFormat="1" applyFont="1" applyProtection="1">
      <protection locked="0"/>
    </xf>
    <xf numFmtId="0" fontId="26" fillId="0" borderId="0" xfId="0" applyFont="1" applyProtection="1">
      <protection locked="0"/>
    </xf>
    <xf numFmtId="0" fontId="26" fillId="0" borderId="0" xfId="0" applyFont="1" applyBorder="1" applyProtection="1">
      <protection locked="0"/>
    </xf>
    <xf numFmtId="0" fontId="26" fillId="0" borderId="0" xfId="0" applyFont="1" applyBorder="1" applyAlignment="1" applyProtection="1">
      <protection locked="0"/>
    </xf>
    <xf numFmtId="168" fontId="36" fillId="0" borderId="0" xfId="0" applyNumberFormat="1" applyFont="1" applyBorder="1" applyAlignment="1" applyProtection="1">
      <alignment horizontal="center" vertical="center"/>
      <protection hidden="1"/>
    </xf>
    <xf numFmtId="0" fontId="0" fillId="0" borderId="0" xfId="0" applyProtection="1">
      <protection hidden="1"/>
    </xf>
    <xf numFmtId="171" fontId="4" fillId="0" borderId="18" xfId="0" applyNumberFormat="1" applyFont="1" applyBorder="1" applyProtection="1">
      <protection hidden="1"/>
    </xf>
    <xf numFmtId="0" fontId="0" fillId="0" borderId="3" xfId="0" applyBorder="1" applyAlignment="1" applyProtection="1">
      <protection locked="0"/>
    </xf>
    <xf numFmtId="0" fontId="0" fillId="0" borderId="1" xfId="0" applyBorder="1" applyAlignment="1" applyProtection="1">
      <protection locked="0"/>
    </xf>
    <xf numFmtId="0" fontId="0" fillId="0" borderId="19" xfId="0" applyBorder="1" applyAlignment="1" applyProtection="1">
      <protection locked="0"/>
    </xf>
    <xf numFmtId="7" fontId="0" fillId="0" borderId="19" xfId="0" applyNumberFormat="1" applyBorder="1" applyAlignment="1" applyProtection="1">
      <protection locked="0"/>
    </xf>
    <xf numFmtId="7" fontId="0" fillId="0" borderId="20" xfId="0" applyNumberFormat="1" applyBorder="1" applyAlignment="1" applyProtection="1">
      <protection locked="0"/>
    </xf>
    <xf numFmtId="0" fontId="1" fillId="0" borderId="21" xfId="0" applyFont="1" applyBorder="1" applyAlignment="1" applyProtection="1">
      <protection locked="0"/>
    </xf>
    <xf numFmtId="171" fontId="1" fillId="0" borderId="21" xfId="0" applyNumberFormat="1" applyFont="1" applyBorder="1" applyAlignment="1" applyProtection="1">
      <protection locked="0"/>
    </xf>
    <xf numFmtId="171" fontId="1" fillId="0" borderId="22" xfId="0" applyNumberFormat="1" applyFont="1" applyBorder="1" applyAlignment="1" applyProtection="1">
      <protection locked="0"/>
    </xf>
    <xf numFmtId="0" fontId="1" fillId="0" borderId="3" xfId="0" applyFont="1" applyBorder="1" applyAlignment="1" applyProtection="1">
      <protection locked="0"/>
    </xf>
    <xf numFmtId="171" fontId="1" fillId="0" borderId="3" xfId="0" applyNumberFormat="1" applyFont="1" applyBorder="1" applyAlignment="1" applyProtection="1">
      <protection locked="0"/>
    </xf>
    <xf numFmtId="171" fontId="1" fillId="0" borderId="4" xfId="0" applyNumberFormat="1" applyFont="1" applyBorder="1" applyAlignment="1" applyProtection="1">
      <protection locked="0"/>
    </xf>
    <xf numFmtId="0" fontId="26" fillId="0" borderId="0" xfId="0" applyFont="1" applyProtection="1">
      <protection locked="0"/>
    </xf>
    <xf numFmtId="0" fontId="26" fillId="0" borderId="0" xfId="0" applyFont="1" applyBorder="1" applyProtection="1">
      <protection locked="0"/>
    </xf>
    <xf numFmtId="0" fontId="26" fillId="0" borderId="0" xfId="0" applyNumberFormat="1" applyFont="1" applyBorder="1" applyProtection="1">
      <protection hidden="1"/>
    </xf>
    <xf numFmtId="0" fontId="26" fillId="0" borderId="23" xfId="0" applyNumberFormat="1" applyFont="1" applyBorder="1" applyAlignment="1" applyProtection="1">
      <alignment vertical="center" wrapText="1"/>
      <protection hidden="1"/>
    </xf>
    <xf numFmtId="0" fontId="26" fillId="0" borderId="0" xfId="0" applyNumberFormat="1" applyFont="1" applyProtection="1">
      <protection hidden="1"/>
    </xf>
    <xf numFmtId="0" fontId="26" fillId="0" borderId="0" xfId="0" applyFont="1" applyBorder="1" applyAlignment="1" applyProtection="1">
      <alignment vertical="center" wrapText="1"/>
      <protection locked="0"/>
    </xf>
    <xf numFmtId="0" fontId="20" fillId="0" borderId="0" xfId="0" applyFont="1" applyAlignment="1">
      <alignment vertical="center"/>
    </xf>
    <xf numFmtId="0" fontId="38" fillId="0" borderId="0" xfId="0" applyFont="1" applyAlignment="1">
      <alignment vertical="center"/>
    </xf>
    <xf numFmtId="0" fontId="20" fillId="0" borderId="0" xfId="0" applyFont="1" applyAlignment="1">
      <alignment horizontal="left" vertical="center" indent="3"/>
    </xf>
    <xf numFmtId="0" fontId="20" fillId="0" borderId="0" xfId="0" applyFont="1" applyAlignment="1"/>
    <xf numFmtId="0" fontId="39" fillId="0" borderId="0" xfId="0" applyFont="1" applyAlignment="1">
      <alignment horizontal="left" vertical="center" indent="2"/>
    </xf>
    <xf numFmtId="0" fontId="19" fillId="0" borderId="0" xfId="0" applyFont="1" applyAlignment="1">
      <alignment vertical="center"/>
    </xf>
    <xf numFmtId="0" fontId="40" fillId="0" borderId="0" xfId="0" applyFont="1" applyAlignment="1">
      <alignment vertical="center"/>
    </xf>
    <xf numFmtId="0" fontId="21" fillId="0" borderId="0" xfId="0" applyFont="1" applyAlignment="1">
      <alignment vertical="center"/>
    </xf>
    <xf numFmtId="0" fontId="26" fillId="0" borderId="24" xfId="0" applyNumberFormat="1" applyFont="1" applyBorder="1" applyProtection="1">
      <protection hidden="1"/>
    </xf>
    <xf numFmtId="0" fontId="23" fillId="0" borderId="0" xfId="0" applyFont="1" applyAlignment="1">
      <alignment vertical="center"/>
    </xf>
    <xf numFmtId="0" fontId="22" fillId="0" borderId="0" xfId="0" applyFont="1" applyAlignment="1">
      <alignment vertical="center"/>
    </xf>
    <xf numFmtId="0" fontId="3" fillId="0" borderId="0" xfId="0" applyFont="1"/>
    <xf numFmtId="0" fontId="41"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42" fillId="2" borderId="25" xfId="0" applyNumberFormat="1" applyFont="1" applyFill="1" applyBorder="1" applyAlignment="1" applyProtection="1">
      <alignment horizontal="center" vertical="center"/>
      <protection hidden="1"/>
    </xf>
    <xf numFmtId="0" fontId="42" fillId="2" borderId="0" xfId="0" applyNumberFormat="1" applyFont="1" applyFill="1" applyBorder="1" applyAlignment="1" applyProtection="1">
      <alignment horizontal="center" vertical="center"/>
      <protection hidden="1"/>
    </xf>
    <xf numFmtId="0" fontId="42" fillId="2" borderId="26" xfId="0" applyNumberFormat="1" applyFont="1" applyFill="1" applyBorder="1" applyAlignment="1" applyProtection="1">
      <alignment horizontal="center" vertical="center"/>
      <protection hidden="1"/>
    </xf>
    <xf numFmtId="0" fontId="24" fillId="0" borderId="0" xfId="0" applyFont="1"/>
    <xf numFmtId="7" fontId="0" fillId="0" borderId="27" xfId="0" applyNumberFormat="1" applyBorder="1" applyAlignment="1" applyProtection="1">
      <protection locked="0"/>
    </xf>
    <xf numFmtId="7" fontId="0" fillId="0" borderId="28" xfId="0" applyNumberFormat="1" applyBorder="1" applyAlignment="1" applyProtection="1">
      <protection locked="0"/>
    </xf>
    <xf numFmtId="7" fontId="0" fillId="0" borderId="28" xfId="0" applyNumberFormat="1" applyBorder="1" applyProtection="1">
      <protection locked="0"/>
    </xf>
    <xf numFmtId="7" fontId="0" fillId="0" borderId="29" xfId="0" applyNumberFormat="1" applyBorder="1" applyProtection="1">
      <protection locked="0"/>
    </xf>
    <xf numFmtId="171" fontId="1" fillId="0" borderId="30" xfId="0" applyNumberFormat="1" applyFont="1" applyBorder="1" applyAlignment="1" applyProtection="1">
      <protection locked="0"/>
    </xf>
    <xf numFmtId="171" fontId="1" fillId="0" borderId="28" xfId="0" applyNumberFormat="1" applyFont="1" applyBorder="1" applyAlignment="1" applyProtection="1">
      <protection locked="0"/>
    </xf>
    <xf numFmtId="7" fontId="0" fillId="0" borderId="31" xfId="0" applyNumberFormat="1" applyBorder="1" applyAlignment="1" applyProtection="1">
      <protection locked="0"/>
    </xf>
    <xf numFmtId="0" fontId="25" fillId="0" borderId="19" xfId="0" applyFont="1" applyBorder="1" applyAlignment="1" applyProtection="1">
      <alignment horizontal="center" shrinkToFit="1"/>
      <protection locked="0"/>
    </xf>
    <xf numFmtId="0" fontId="25" fillId="0" borderId="31" xfId="0" applyFont="1" applyBorder="1" applyAlignment="1" applyProtection="1">
      <alignment horizontal="center" shrinkToFit="1"/>
      <protection locked="0"/>
    </xf>
    <xf numFmtId="0" fontId="27" fillId="0" borderId="32" xfId="0" applyFont="1" applyBorder="1" applyProtection="1">
      <protection locked="0"/>
    </xf>
    <xf numFmtId="165" fontId="27" fillId="0" borderId="32" xfId="0" applyNumberFormat="1" applyFont="1" applyBorder="1" applyAlignment="1" applyProtection="1">
      <alignment vertical="center" wrapText="1"/>
      <protection locked="0"/>
    </xf>
    <xf numFmtId="0" fontId="28" fillId="0" borderId="0" xfId="0" applyFont="1" applyBorder="1" applyProtection="1">
      <protection locked="0"/>
    </xf>
    <xf numFmtId="168" fontId="42" fillId="0" borderId="0" xfId="0" applyNumberFormat="1" applyFont="1" applyBorder="1" applyAlignment="1" applyProtection="1">
      <alignment vertical="center"/>
      <protection hidden="1"/>
    </xf>
    <xf numFmtId="0" fontId="15"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left"/>
      <protection hidden="1"/>
    </xf>
    <xf numFmtId="0" fontId="15" fillId="0" borderId="0" xfId="0" applyNumberFormat="1" applyFont="1" applyAlignment="1" applyProtection="1">
      <alignment horizontal="center" vertical="center"/>
      <protection hidden="1"/>
    </xf>
    <xf numFmtId="0" fontId="1" fillId="0" borderId="0" xfId="0" applyNumberFormat="1" applyFont="1" applyProtection="1">
      <protection hidden="1"/>
    </xf>
    <xf numFmtId="0" fontId="1" fillId="0" borderId="0" xfId="0" applyFont="1" applyAlignment="1" applyProtection="1">
      <alignment horizontal="right"/>
      <protection locked="0"/>
    </xf>
    <xf numFmtId="166" fontId="1" fillId="0" borderId="0" xfId="0" applyNumberFormat="1" applyFont="1" applyAlignment="1" applyProtection="1">
      <alignment horizontal="left"/>
      <protection locked="0"/>
    </xf>
    <xf numFmtId="0" fontId="1" fillId="4" borderId="3" xfId="0" applyFont="1" applyFill="1" applyBorder="1" applyAlignment="1" applyProtection="1">
      <protection locked="0"/>
    </xf>
    <xf numFmtId="171" fontId="1" fillId="4" borderId="3" xfId="0" applyNumberFormat="1" applyFont="1" applyFill="1" applyBorder="1" applyAlignment="1" applyProtection="1">
      <protection locked="0"/>
    </xf>
    <xf numFmtId="171" fontId="1" fillId="4" borderId="28" xfId="0" applyNumberFormat="1" applyFont="1" applyFill="1" applyBorder="1" applyAlignment="1" applyProtection="1">
      <protection locked="0"/>
    </xf>
    <xf numFmtId="171" fontId="1" fillId="4" borderId="4" xfId="0" applyNumberFormat="1" applyFont="1" applyFill="1" applyBorder="1" applyAlignment="1" applyProtection="1">
      <protection locked="0"/>
    </xf>
    <xf numFmtId="0" fontId="0" fillId="4" borderId="0" xfId="0" applyFill="1" applyProtection="1">
      <protection locked="0"/>
    </xf>
    <xf numFmtId="0" fontId="0" fillId="4" borderId="3" xfId="0" applyFill="1" applyBorder="1" applyProtection="1">
      <protection locked="0"/>
    </xf>
    <xf numFmtId="7" fontId="0" fillId="4" borderId="3" xfId="0" applyNumberFormat="1" applyFill="1" applyBorder="1" applyProtection="1">
      <protection locked="0"/>
    </xf>
    <xf numFmtId="7" fontId="0" fillId="4" borderId="28" xfId="0" applyNumberFormat="1" applyFill="1" applyBorder="1" applyProtection="1">
      <protection locked="0"/>
    </xf>
    <xf numFmtId="7" fontId="0" fillId="4" borderId="4" xfId="0" applyNumberFormat="1" applyFill="1" applyBorder="1" applyProtection="1">
      <protection locked="0"/>
    </xf>
    <xf numFmtId="0" fontId="0" fillId="0" borderId="3" xfId="0" applyFill="1" applyBorder="1" applyProtection="1">
      <protection locked="0"/>
    </xf>
    <xf numFmtId="7" fontId="0" fillId="0" borderId="3" xfId="0" applyNumberFormat="1" applyFill="1" applyBorder="1" applyProtection="1">
      <protection locked="0"/>
    </xf>
    <xf numFmtId="7" fontId="0" fillId="0" borderId="28" xfId="0" applyNumberFormat="1" applyFill="1" applyBorder="1" applyProtection="1">
      <protection locked="0"/>
    </xf>
    <xf numFmtId="7" fontId="0" fillId="0" borderId="4" xfId="0" applyNumberFormat="1" applyFill="1" applyBorder="1" applyProtection="1">
      <protection locked="0"/>
    </xf>
    <xf numFmtId="0" fontId="0" fillId="0" borderId="0" xfId="0" applyFill="1" applyProtection="1">
      <protection locked="0"/>
    </xf>
    <xf numFmtId="0" fontId="1" fillId="4" borderId="21" xfId="0" applyFont="1" applyFill="1" applyBorder="1" applyAlignment="1" applyProtection="1">
      <protection locked="0"/>
    </xf>
    <xf numFmtId="171" fontId="1" fillId="4" borderId="21" xfId="0" applyNumberFormat="1" applyFont="1" applyFill="1" applyBorder="1" applyAlignment="1" applyProtection="1">
      <protection locked="0"/>
    </xf>
    <xf numFmtId="171" fontId="1" fillId="4" borderId="30" xfId="0" applyNumberFormat="1" applyFont="1" applyFill="1" applyBorder="1" applyAlignment="1" applyProtection="1">
      <protection locked="0"/>
    </xf>
    <xf numFmtId="171" fontId="1" fillId="4" borderId="22" xfId="0" applyNumberFormat="1" applyFont="1" applyFill="1" applyBorder="1" applyAlignment="1" applyProtection="1">
      <protection locked="0"/>
    </xf>
    <xf numFmtId="4" fontId="27" fillId="0" borderId="0" xfId="0" applyNumberFormat="1" applyFont="1" applyBorder="1" applyAlignment="1" applyProtection="1">
      <alignment vertical="center" wrapText="1"/>
      <protection hidden="1"/>
    </xf>
    <xf numFmtId="44" fontId="0" fillId="0" borderId="0" xfId="0" applyNumberFormat="1"/>
    <xf numFmtId="169" fontId="0" fillId="0" borderId="0" xfId="0" applyNumberFormat="1"/>
    <xf numFmtId="166" fontId="1" fillId="0" borderId="0" xfId="0" applyNumberFormat="1" applyFont="1" applyAlignment="1" applyProtection="1">
      <alignment horizontal="left"/>
      <protection locked="0" hidden="1"/>
    </xf>
    <xf numFmtId="7" fontId="0" fillId="0" borderId="0" xfId="0" applyNumberFormat="1" applyProtection="1">
      <protection locked="0"/>
    </xf>
    <xf numFmtId="171" fontId="0" fillId="0" borderId="0" xfId="0" applyNumberFormat="1" applyProtection="1">
      <protection locked="0"/>
    </xf>
    <xf numFmtId="7" fontId="0" fillId="0" borderId="0" xfId="0" applyNumberFormat="1"/>
    <xf numFmtId="7" fontId="0" fillId="4" borderId="0" xfId="0" applyNumberFormat="1" applyFill="1" applyProtection="1">
      <protection locked="0"/>
    </xf>
    <xf numFmtId="171" fontId="0" fillId="0" borderId="0" xfId="0" applyNumberFormat="1"/>
    <xf numFmtId="7" fontId="1" fillId="0" borderId="3" xfId="0" applyNumberFormat="1" applyFont="1" applyBorder="1" applyProtection="1">
      <protection locked="0"/>
    </xf>
    <xf numFmtId="174" fontId="1" fillId="0" borderId="15" xfId="0" applyNumberFormat="1" applyFont="1" applyBorder="1" applyAlignment="1" applyProtection="1">
      <alignment horizontal="right"/>
      <protection locked="0"/>
    </xf>
    <xf numFmtId="0" fontId="0" fillId="0" borderId="0" xfId="0" applyBorder="1"/>
    <xf numFmtId="0" fontId="27" fillId="0" borderId="0" xfId="0" applyFont="1" applyBorder="1" applyProtection="1">
      <protection locked="0"/>
    </xf>
    <xf numFmtId="0" fontId="0" fillId="0" borderId="51" xfId="0" applyBorder="1"/>
    <xf numFmtId="7" fontId="1" fillId="0" borderId="27" xfId="0" applyNumberFormat="1" applyFont="1" applyBorder="1" applyAlignment="1" applyProtection="1">
      <protection locked="0"/>
    </xf>
    <xf numFmtId="0" fontId="0" fillId="0" borderId="0" xfId="0" applyAlignment="1">
      <alignment horizontal="center"/>
    </xf>
    <xf numFmtId="0" fontId="26" fillId="0" borderId="3" xfId="0" applyFont="1" applyBorder="1" applyAlignment="1" applyProtection="1">
      <alignment horizontal="left" vertical="center" indent="1"/>
    </xf>
    <xf numFmtId="164" fontId="36" fillId="6" borderId="5" xfId="0" applyNumberFormat="1" applyFont="1" applyFill="1" applyBorder="1" applyAlignment="1" applyProtection="1">
      <alignment horizontal="center" vertical="center"/>
      <protection locked="0"/>
    </xf>
    <xf numFmtId="164" fontId="36" fillId="6" borderId="16" xfId="0" applyNumberFormat="1" applyFont="1" applyFill="1" applyBorder="1" applyAlignment="1" applyProtection="1">
      <alignment horizontal="center" vertical="center"/>
      <protection locked="0"/>
    </xf>
    <xf numFmtId="164" fontId="36" fillId="6" borderId="1" xfId="0" applyNumberFormat="1" applyFont="1" applyFill="1" applyBorder="1" applyAlignment="1" applyProtection="1">
      <alignment horizontal="center" vertical="center"/>
      <protection locked="0"/>
    </xf>
    <xf numFmtId="173" fontId="36" fillId="0" borderId="5" xfId="0" applyNumberFormat="1" applyFont="1" applyBorder="1" applyAlignment="1" applyProtection="1">
      <alignment horizontal="center" vertical="center"/>
    </xf>
    <xf numFmtId="173" fontId="36" fillId="0" borderId="16" xfId="0" applyNumberFormat="1" applyFont="1" applyBorder="1" applyAlignment="1" applyProtection="1">
      <alignment horizontal="center" vertical="center"/>
    </xf>
    <xf numFmtId="173" fontId="36" fillId="0" borderId="1" xfId="0" applyNumberFormat="1" applyFont="1" applyBorder="1" applyAlignment="1" applyProtection="1">
      <alignment horizontal="center" vertical="center"/>
    </xf>
    <xf numFmtId="166" fontId="44" fillId="0" borderId="3" xfId="0" applyNumberFormat="1" applyFont="1" applyBorder="1" applyAlignment="1" applyProtection="1">
      <alignment horizontal="center" vertical="center"/>
      <protection hidden="1"/>
    </xf>
    <xf numFmtId="0" fontId="44" fillId="0" borderId="28" xfId="0" applyFont="1" applyBorder="1" applyAlignment="1" applyProtection="1">
      <alignment horizontal="left" vertical="center" indent="1"/>
      <protection hidden="1"/>
    </xf>
    <xf numFmtId="0" fontId="44" fillId="0" borderId="36" xfId="0" applyFont="1" applyBorder="1" applyAlignment="1" applyProtection="1">
      <alignment horizontal="left" vertical="center" indent="1"/>
      <protection hidden="1"/>
    </xf>
    <xf numFmtId="0" fontId="44" fillId="0" borderId="37" xfId="0" applyFont="1" applyBorder="1" applyAlignment="1" applyProtection="1">
      <alignment horizontal="left" vertical="center" indent="1"/>
      <protection hidden="1"/>
    </xf>
    <xf numFmtId="0" fontId="26" fillId="0" borderId="29" xfId="0" quotePrefix="1" applyNumberFormat="1" applyFont="1" applyBorder="1" applyAlignment="1" applyProtection="1">
      <alignment horizontal="left" vertical="center" wrapText="1" indent="1"/>
      <protection hidden="1"/>
    </xf>
    <xf numFmtId="0" fontId="26" fillId="0" borderId="25" xfId="0" quotePrefix="1" applyNumberFormat="1" applyFont="1" applyBorder="1" applyAlignment="1" applyProtection="1">
      <alignment horizontal="left" vertical="center" wrapText="1" indent="1"/>
      <protection hidden="1"/>
    </xf>
    <xf numFmtId="0" fontId="26" fillId="0" borderId="33" xfId="0" quotePrefix="1" applyNumberFormat="1" applyFont="1" applyBorder="1" applyAlignment="1" applyProtection="1">
      <alignment horizontal="left" vertical="center" wrapText="1" indent="1"/>
      <protection hidden="1"/>
    </xf>
    <xf numFmtId="0" fontId="26" fillId="0" borderId="23" xfId="0" quotePrefix="1" applyNumberFormat="1" applyFont="1" applyBorder="1" applyAlignment="1" applyProtection="1">
      <alignment horizontal="left" vertical="center" wrapText="1" indent="1"/>
      <protection hidden="1"/>
    </xf>
    <xf numFmtId="0" fontId="26" fillId="0" borderId="0" xfId="0" quotePrefix="1" applyNumberFormat="1" applyFont="1" applyBorder="1" applyAlignment="1" applyProtection="1">
      <alignment horizontal="left" vertical="center" wrapText="1" indent="1"/>
      <protection hidden="1"/>
    </xf>
    <xf numFmtId="0" fontId="26" fillId="0" borderId="24" xfId="0" quotePrefix="1" applyNumberFormat="1" applyFont="1" applyBorder="1" applyAlignment="1" applyProtection="1">
      <alignment horizontal="left" vertical="center" wrapText="1" indent="1"/>
      <protection hidden="1"/>
    </xf>
    <xf numFmtId="0" fontId="26" fillId="0" borderId="27" xfId="0" quotePrefix="1" applyNumberFormat="1" applyFont="1" applyBorder="1" applyAlignment="1" applyProtection="1">
      <alignment horizontal="left" vertical="center" wrapText="1" indent="1"/>
      <protection hidden="1"/>
    </xf>
    <xf numFmtId="0" fontId="26" fillId="0" borderId="35" xfId="0" quotePrefix="1" applyNumberFormat="1" applyFont="1" applyBorder="1" applyAlignment="1" applyProtection="1">
      <alignment horizontal="left" vertical="center" wrapText="1" indent="1"/>
      <protection hidden="1"/>
    </xf>
    <xf numFmtId="0" fontId="26" fillId="0" borderId="34" xfId="0" quotePrefix="1" applyNumberFormat="1" applyFont="1" applyBorder="1" applyAlignment="1" applyProtection="1">
      <alignment horizontal="left" vertical="center" wrapText="1" indent="1"/>
      <protection hidden="1"/>
    </xf>
    <xf numFmtId="2" fontId="26" fillId="0" borderId="29" xfId="0" applyNumberFormat="1" applyFont="1" applyBorder="1" applyAlignment="1" applyProtection="1">
      <alignment horizontal="left" vertical="center" wrapText="1" indent="1"/>
      <protection hidden="1"/>
    </xf>
    <xf numFmtId="2" fontId="26" fillId="0" borderId="25" xfId="0" applyNumberFormat="1" applyFont="1" applyBorder="1" applyAlignment="1" applyProtection="1">
      <alignment horizontal="left" vertical="center" wrapText="1" indent="1"/>
      <protection hidden="1"/>
    </xf>
    <xf numFmtId="2" fontId="26" fillId="0" borderId="33" xfId="0" applyNumberFormat="1" applyFont="1" applyBorder="1" applyAlignment="1" applyProtection="1">
      <alignment horizontal="left" vertical="center" wrapText="1" indent="1"/>
      <protection hidden="1"/>
    </xf>
    <xf numFmtId="2" fontId="26" fillId="0" borderId="23" xfId="0" applyNumberFormat="1" applyFont="1" applyBorder="1" applyAlignment="1" applyProtection="1">
      <alignment horizontal="left" vertical="center" wrapText="1" indent="1"/>
      <protection hidden="1"/>
    </xf>
    <xf numFmtId="2" fontId="26" fillId="0" borderId="0" xfId="0" applyNumberFormat="1" applyFont="1" applyBorder="1" applyAlignment="1" applyProtection="1">
      <alignment horizontal="left" vertical="center" wrapText="1" indent="1"/>
      <protection hidden="1"/>
    </xf>
    <xf numFmtId="2" fontId="26" fillId="0" borderId="24" xfId="0" applyNumberFormat="1" applyFont="1" applyBorder="1" applyAlignment="1" applyProtection="1">
      <alignment horizontal="left" vertical="center" wrapText="1" indent="1"/>
      <protection hidden="1"/>
    </xf>
    <xf numFmtId="2" fontId="26" fillId="0" borderId="27" xfId="0" applyNumberFormat="1" applyFont="1" applyBorder="1" applyAlignment="1" applyProtection="1">
      <alignment horizontal="left" vertical="center" wrapText="1" indent="1"/>
      <protection hidden="1"/>
    </xf>
    <xf numFmtId="2" fontId="26" fillId="0" borderId="35" xfId="0" applyNumberFormat="1" applyFont="1" applyBorder="1" applyAlignment="1" applyProtection="1">
      <alignment horizontal="left" vertical="center" wrapText="1" indent="1"/>
      <protection hidden="1"/>
    </xf>
    <xf numFmtId="2" fontId="26" fillId="0" borderId="34" xfId="0" applyNumberFormat="1" applyFont="1" applyBorder="1" applyAlignment="1" applyProtection="1">
      <alignment horizontal="left" vertical="center" wrapText="1" indent="1"/>
      <protection hidden="1"/>
    </xf>
    <xf numFmtId="0" fontId="44" fillId="0" borderId="5" xfId="0" applyNumberFormat="1" applyFont="1" applyBorder="1" applyAlignment="1" applyProtection="1">
      <alignment horizontal="left" vertical="center" indent="1"/>
      <protection hidden="1"/>
    </xf>
    <xf numFmtId="0" fontId="44" fillId="0" borderId="16" xfId="0" applyNumberFormat="1" applyFont="1" applyBorder="1" applyAlignment="1" applyProtection="1">
      <alignment horizontal="left" vertical="center" indent="1"/>
      <protection hidden="1"/>
    </xf>
    <xf numFmtId="0" fontId="44" fillId="0" borderId="1" xfId="0" applyNumberFormat="1" applyFont="1" applyBorder="1" applyAlignment="1" applyProtection="1">
      <alignment horizontal="left" vertical="center" indent="1"/>
      <protection hidden="1"/>
    </xf>
    <xf numFmtId="168" fontId="36" fillId="6" borderId="5" xfId="0" applyNumberFormat="1" applyFont="1" applyFill="1" applyBorder="1" applyAlignment="1" applyProtection="1">
      <alignment horizontal="center" vertical="center"/>
      <protection locked="0"/>
    </xf>
    <xf numFmtId="168" fontId="36" fillId="6" borderId="16" xfId="0" applyNumberFormat="1" applyFont="1" applyFill="1" applyBorder="1" applyAlignment="1" applyProtection="1">
      <alignment horizontal="center" vertical="center"/>
      <protection locked="0"/>
    </xf>
    <xf numFmtId="168" fontId="36" fillId="6" borderId="1" xfId="0" applyNumberFormat="1" applyFont="1" applyFill="1" applyBorder="1" applyAlignment="1" applyProtection="1">
      <alignment horizontal="center" vertical="center"/>
      <protection locked="0"/>
    </xf>
    <xf numFmtId="0" fontId="45" fillId="0" borderId="29" xfId="0" applyFont="1" applyBorder="1" applyAlignment="1" applyProtection="1">
      <alignment horizontal="left" vertical="center" wrapText="1" indent="1"/>
      <protection hidden="1"/>
    </xf>
    <xf numFmtId="0" fontId="45" fillId="0" borderId="25" xfId="0" applyFont="1" applyBorder="1" applyAlignment="1" applyProtection="1">
      <alignment horizontal="left" vertical="center" wrapText="1" indent="1"/>
      <protection hidden="1"/>
    </xf>
    <xf numFmtId="0" fontId="45" fillId="0" borderId="33" xfId="0" applyFont="1" applyBorder="1" applyAlignment="1" applyProtection="1">
      <alignment horizontal="left" vertical="center" wrapText="1" indent="1"/>
      <protection hidden="1"/>
    </xf>
    <xf numFmtId="0" fontId="45" fillId="0" borderId="23" xfId="0" applyFont="1" applyBorder="1" applyAlignment="1" applyProtection="1">
      <alignment horizontal="left" vertical="center" wrapText="1" indent="1"/>
      <protection hidden="1"/>
    </xf>
    <xf numFmtId="0" fontId="45" fillId="0" borderId="0" xfId="0" applyFont="1" applyBorder="1" applyAlignment="1" applyProtection="1">
      <alignment horizontal="left" vertical="center" wrapText="1" indent="1"/>
      <protection hidden="1"/>
    </xf>
    <xf numFmtId="0" fontId="45" fillId="0" borderId="24" xfId="0" applyFont="1" applyBorder="1" applyAlignment="1" applyProtection="1">
      <alignment horizontal="left" vertical="center" wrapText="1" indent="1"/>
      <protection hidden="1"/>
    </xf>
    <xf numFmtId="0" fontId="45" fillId="0" borderId="27" xfId="0" applyFont="1" applyBorder="1" applyAlignment="1" applyProtection="1">
      <alignment horizontal="left" vertical="center" wrapText="1" indent="1"/>
      <protection hidden="1"/>
    </xf>
    <xf numFmtId="0" fontId="45" fillId="0" borderId="35" xfId="0" applyFont="1" applyBorder="1" applyAlignment="1" applyProtection="1">
      <alignment horizontal="left" vertical="center" wrapText="1" indent="1"/>
      <protection hidden="1"/>
    </xf>
    <xf numFmtId="0" fontId="45" fillId="0" borderId="34" xfId="0" applyFont="1" applyBorder="1" applyAlignment="1" applyProtection="1">
      <alignment horizontal="left" vertical="center" wrapText="1" indent="1"/>
      <protection hidden="1"/>
    </xf>
    <xf numFmtId="170" fontId="36" fillId="6" borderId="3" xfId="0" applyNumberFormat="1" applyFont="1" applyFill="1" applyBorder="1" applyAlignment="1" applyProtection="1">
      <alignment horizontal="center" vertical="center"/>
      <protection locked="0"/>
    </xf>
    <xf numFmtId="0" fontId="26" fillId="0" borderId="5" xfId="0" applyFont="1" applyBorder="1" applyAlignment="1" applyProtection="1">
      <alignment horizontal="left" vertical="center" wrapText="1" indent="1"/>
      <protection hidden="1"/>
    </xf>
    <xf numFmtId="0" fontId="26" fillId="0" borderId="16" xfId="0" applyFont="1" applyBorder="1" applyAlignment="1" applyProtection="1">
      <alignment horizontal="left" vertical="center" wrapText="1" indent="1"/>
      <protection hidden="1"/>
    </xf>
    <xf numFmtId="0" fontId="26" fillId="0" borderId="1" xfId="0" applyFont="1" applyBorder="1" applyAlignment="1" applyProtection="1">
      <alignment horizontal="left" vertical="center" wrapText="1" indent="1"/>
      <protection hidden="1"/>
    </xf>
    <xf numFmtId="0" fontId="26" fillId="0" borderId="3" xfId="0" applyFont="1" applyBorder="1" applyAlignment="1" applyProtection="1">
      <alignment horizontal="left" vertical="center" indent="1"/>
      <protection hidden="1"/>
    </xf>
    <xf numFmtId="0" fontId="26" fillId="0" borderId="29" xfId="0" applyNumberFormat="1" applyFont="1" applyBorder="1" applyAlignment="1" applyProtection="1">
      <alignment horizontal="center" vertical="center"/>
      <protection hidden="1"/>
    </xf>
    <xf numFmtId="0" fontId="26" fillId="0" borderId="33" xfId="0" applyNumberFormat="1" applyFont="1" applyBorder="1" applyAlignment="1" applyProtection="1">
      <alignment horizontal="center" vertical="center"/>
      <protection hidden="1"/>
    </xf>
    <xf numFmtId="0" fontId="26" fillId="0" borderId="27" xfId="0" applyNumberFormat="1" applyFont="1" applyBorder="1" applyAlignment="1" applyProtection="1">
      <alignment horizontal="center" vertical="center"/>
      <protection hidden="1"/>
    </xf>
    <xf numFmtId="0" fontId="26" fillId="0" borderId="34" xfId="0" applyNumberFormat="1" applyFont="1" applyBorder="1" applyAlignment="1" applyProtection="1">
      <alignment horizontal="center" vertical="center"/>
      <protection hidden="1"/>
    </xf>
    <xf numFmtId="0" fontId="26" fillId="0" borderId="3" xfId="0" applyFont="1" applyBorder="1" applyAlignment="1" applyProtection="1">
      <alignment horizontal="left" vertical="center" wrapText="1" indent="1"/>
      <protection locked="0"/>
    </xf>
    <xf numFmtId="170" fontId="43" fillId="0" borderId="3" xfId="0" applyNumberFormat="1" applyFont="1" applyBorder="1" applyAlignment="1" applyProtection="1">
      <alignment horizontal="center" vertical="center"/>
      <protection hidden="1"/>
    </xf>
    <xf numFmtId="2" fontId="26" fillId="0" borderId="3" xfId="0" applyNumberFormat="1" applyFont="1" applyBorder="1" applyAlignment="1" applyProtection="1">
      <alignment horizontal="right" vertical="center" indent="2"/>
      <protection hidden="1"/>
    </xf>
    <xf numFmtId="0" fontId="26" fillId="0" borderId="3" xfId="0" applyNumberFormat="1" applyFont="1" applyBorder="1" applyAlignment="1" applyProtection="1">
      <alignment horizontal="right" vertical="center" indent="2"/>
      <protection hidden="1"/>
    </xf>
    <xf numFmtId="0" fontId="26" fillId="0" borderId="3" xfId="0" applyNumberFormat="1" applyFont="1" applyBorder="1" applyAlignment="1" applyProtection="1">
      <alignment horizontal="right" vertical="center" wrapText="1" indent="2"/>
      <protection hidden="1"/>
    </xf>
    <xf numFmtId="169" fontId="36" fillId="0" borderId="3" xfId="0" applyNumberFormat="1" applyFont="1" applyBorder="1" applyAlignment="1" applyProtection="1">
      <alignment horizontal="center" vertical="center"/>
      <protection hidden="1"/>
    </xf>
    <xf numFmtId="0" fontId="37" fillId="0" borderId="0" xfId="0" applyFont="1" applyAlignment="1" applyProtection="1">
      <alignment horizontal="left" vertical="center"/>
      <protection locked="0"/>
    </xf>
    <xf numFmtId="0" fontId="26" fillId="0" borderId="5" xfId="0" applyFont="1" applyBorder="1" applyAlignment="1" applyProtection="1">
      <alignment horizontal="left" vertical="center" indent="1"/>
      <protection hidden="1"/>
    </xf>
    <xf numFmtId="0" fontId="26" fillId="0" borderId="16" xfId="0" applyFont="1" applyBorder="1" applyAlignment="1" applyProtection="1">
      <alignment horizontal="left" vertical="center" indent="1"/>
      <protection hidden="1"/>
    </xf>
    <xf numFmtId="0" fontId="26" fillId="0" borderId="1" xfId="0" applyFont="1" applyBorder="1" applyAlignment="1" applyProtection="1">
      <alignment horizontal="left" vertical="center" indent="1"/>
      <protection hidden="1"/>
    </xf>
    <xf numFmtId="0" fontId="26" fillId="0" borderId="3" xfId="0" applyNumberFormat="1" applyFont="1" applyBorder="1" applyAlignment="1" applyProtection="1">
      <alignment horizontal="left" vertical="center" wrapText="1" indent="1"/>
    </xf>
    <xf numFmtId="167" fontId="36" fillId="0" borderId="29" xfId="0" applyNumberFormat="1" applyFont="1" applyBorder="1" applyAlignment="1" applyProtection="1">
      <alignment horizontal="center" vertical="center"/>
      <protection hidden="1"/>
    </xf>
    <xf numFmtId="167" fontId="36" fillId="0" borderId="33" xfId="0" applyNumberFormat="1" applyFont="1" applyBorder="1" applyAlignment="1" applyProtection="1">
      <alignment horizontal="center" vertical="center"/>
      <protection hidden="1"/>
    </xf>
    <xf numFmtId="167" fontId="36" fillId="0" borderId="27" xfId="0" applyNumberFormat="1" applyFont="1" applyBorder="1" applyAlignment="1" applyProtection="1">
      <alignment horizontal="center" vertical="center"/>
      <protection hidden="1"/>
    </xf>
    <xf numFmtId="167" fontId="36" fillId="0" borderId="34" xfId="0" applyNumberFormat="1" applyFont="1" applyBorder="1" applyAlignment="1" applyProtection="1">
      <alignment horizontal="center" vertical="center"/>
      <protection hidden="1"/>
    </xf>
    <xf numFmtId="169" fontId="36" fillId="0" borderId="3" xfId="0" applyNumberFormat="1" applyFont="1" applyBorder="1" applyAlignment="1" applyProtection="1">
      <alignment horizontal="center" vertical="center"/>
      <protection locked="0"/>
    </xf>
    <xf numFmtId="167" fontId="36" fillId="0" borderId="29" xfId="0" applyNumberFormat="1" applyFont="1" applyBorder="1" applyAlignment="1" applyProtection="1">
      <alignment horizontal="center" vertical="center"/>
      <protection locked="0"/>
    </xf>
    <xf numFmtId="167" fontId="36" fillId="0" borderId="33" xfId="0" applyNumberFormat="1" applyFont="1" applyBorder="1" applyAlignment="1" applyProtection="1">
      <alignment horizontal="center" vertical="center"/>
      <protection locked="0"/>
    </xf>
    <xf numFmtId="167" fontId="36" fillId="0" borderId="27" xfId="0" applyNumberFormat="1" applyFont="1" applyBorder="1" applyAlignment="1" applyProtection="1">
      <alignment horizontal="center" vertical="center"/>
      <protection locked="0"/>
    </xf>
    <xf numFmtId="167" fontId="36" fillId="0" borderId="34" xfId="0" applyNumberFormat="1" applyFont="1" applyBorder="1" applyAlignment="1" applyProtection="1">
      <alignment horizontal="center" vertical="center"/>
      <protection locked="0"/>
    </xf>
    <xf numFmtId="0" fontId="4" fillId="0" borderId="43" xfId="0" applyFont="1" applyBorder="1" applyAlignment="1" applyProtection="1">
      <alignment horizontal="right"/>
      <protection locked="0"/>
    </xf>
    <xf numFmtId="0" fontId="4" fillId="0" borderId="44" xfId="0" applyFont="1" applyBorder="1" applyAlignment="1" applyProtection="1">
      <alignment horizontal="right"/>
      <protection locked="0"/>
    </xf>
    <xf numFmtId="171" fontId="4" fillId="0" borderId="18" xfId="0" applyNumberFormat="1" applyFont="1" applyBorder="1" applyAlignment="1" applyProtection="1">
      <alignment horizontal="center"/>
      <protection hidden="1"/>
    </xf>
    <xf numFmtId="171" fontId="4" fillId="0" borderId="47" xfId="0" applyNumberFormat="1" applyFont="1" applyBorder="1" applyAlignment="1" applyProtection="1">
      <alignment horizontal="center"/>
      <protection hidden="1"/>
    </xf>
    <xf numFmtId="171" fontId="4" fillId="0" borderId="48" xfId="0" applyNumberFormat="1" applyFont="1" applyBorder="1" applyAlignment="1" applyProtection="1">
      <alignment horizontal="center"/>
      <protection hidden="1"/>
    </xf>
    <xf numFmtId="0" fontId="25" fillId="0" borderId="30" xfId="0" applyFont="1" applyBorder="1" applyAlignment="1" applyProtection="1">
      <alignment horizontal="center" shrinkToFit="1"/>
      <protection locked="0"/>
    </xf>
    <xf numFmtId="0" fontId="25" fillId="0" borderId="38" xfId="0" applyFont="1" applyBorder="1" applyAlignment="1" applyProtection="1">
      <alignment horizontal="center" shrinkToFit="1"/>
      <protection locked="0"/>
    </xf>
    <xf numFmtId="0" fontId="4" fillId="0" borderId="39" xfId="0" applyFont="1" applyBorder="1" applyAlignment="1" applyProtection="1">
      <alignment horizontal="center" vertical="center" wrapText="1" shrinkToFit="1"/>
      <protection locked="0"/>
    </xf>
    <xf numFmtId="0" fontId="3"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wrapText="1" shrinkToFit="1"/>
      <protection locked="0"/>
    </xf>
    <xf numFmtId="0" fontId="4" fillId="0" borderId="46" xfId="0" applyFont="1" applyBorder="1" applyAlignment="1" applyProtection="1">
      <alignment horizontal="center" vertical="center" wrapText="1" shrinkToFit="1"/>
      <protection locked="0"/>
    </xf>
    <xf numFmtId="169" fontId="46" fillId="0" borderId="5" xfId="0" applyNumberFormat="1" applyFont="1" applyBorder="1" applyAlignment="1" applyProtection="1">
      <alignment horizontal="center" vertical="center"/>
      <protection hidden="1"/>
    </xf>
    <xf numFmtId="169" fontId="46" fillId="0" borderId="16" xfId="0" applyNumberFormat="1" applyFont="1" applyBorder="1" applyAlignment="1" applyProtection="1">
      <alignment horizontal="center" vertical="center"/>
      <protection hidden="1"/>
    </xf>
    <xf numFmtId="169" fontId="46" fillId="0" borderId="1" xfId="0" applyNumberFormat="1" applyFont="1" applyBorder="1" applyAlignment="1" applyProtection="1">
      <alignment horizontal="center" vertical="center"/>
      <protection hidden="1"/>
    </xf>
    <xf numFmtId="169" fontId="42" fillId="0" borderId="5" xfId="0" applyNumberFormat="1" applyFont="1" applyBorder="1" applyAlignment="1" applyProtection="1">
      <alignment horizontal="center" vertical="center"/>
      <protection hidden="1"/>
    </xf>
    <xf numFmtId="169" fontId="42" fillId="0" borderId="16" xfId="0" applyNumberFormat="1" applyFont="1" applyBorder="1" applyAlignment="1" applyProtection="1">
      <alignment horizontal="center" vertical="center"/>
      <protection hidden="1"/>
    </xf>
    <xf numFmtId="169" fontId="42" fillId="0" borderId="1" xfId="0" applyNumberFormat="1" applyFont="1" applyBorder="1" applyAlignment="1" applyProtection="1">
      <alignment horizontal="center" vertical="center"/>
      <protection hidden="1"/>
    </xf>
    <xf numFmtId="2" fontId="47" fillId="0" borderId="13" xfId="0" applyNumberFormat="1" applyFont="1" applyBorder="1" applyAlignment="1" applyProtection="1">
      <alignment horizontal="center" vertical="center"/>
      <protection hidden="1"/>
    </xf>
    <xf numFmtId="2" fontId="47" fillId="0" borderId="14" xfId="0" applyNumberFormat="1" applyFont="1" applyBorder="1" applyAlignment="1" applyProtection="1">
      <alignment horizontal="center" vertical="center"/>
      <protection hidden="1"/>
    </xf>
    <xf numFmtId="2" fontId="47" fillId="0" borderId="15" xfId="0" applyNumberFormat="1" applyFont="1" applyBorder="1" applyAlignment="1" applyProtection="1">
      <alignment horizontal="center" vertical="center"/>
      <protection hidden="1"/>
    </xf>
    <xf numFmtId="169" fontId="42" fillId="0" borderId="5" xfId="0" quotePrefix="1" applyNumberFormat="1" applyFont="1" applyBorder="1" applyAlignment="1" applyProtection="1">
      <alignment horizontal="center" vertical="center"/>
      <protection hidden="1"/>
    </xf>
    <xf numFmtId="170" fontId="42" fillId="0" borderId="53" xfId="0" quotePrefix="1" applyNumberFormat="1" applyFont="1" applyFill="1" applyBorder="1" applyAlignment="1" applyProtection="1">
      <alignment horizontal="center" vertical="center"/>
      <protection hidden="1"/>
    </xf>
    <xf numFmtId="170" fontId="42" fillId="0" borderId="56" xfId="0" quotePrefix="1" applyNumberFormat="1" applyFont="1" applyFill="1" applyBorder="1" applyAlignment="1" applyProtection="1">
      <alignment horizontal="center" vertical="center"/>
      <protection hidden="1"/>
    </xf>
    <xf numFmtId="170" fontId="42" fillId="0" borderId="57" xfId="0" quotePrefix="1" applyNumberFormat="1" applyFont="1" applyFill="1" applyBorder="1" applyAlignment="1" applyProtection="1">
      <alignment horizontal="center" vertical="center"/>
      <protection hidden="1"/>
    </xf>
    <xf numFmtId="170" fontId="42" fillId="0" borderId="13" xfId="0" quotePrefix="1" applyNumberFormat="1" applyFont="1" applyBorder="1" applyAlignment="1" applyProtection="1">
      <alignment horizontal="center" vertical="center"/>
      <protection hidden="1"/>
    </xf>
    <xf numFmtId="170" fontId="42" fillId="0" borderId="14" xfId="0" quotePrefix="1" applyNumberFormat="1" applyFont="1" applyBorder="1" applyAlignment="1" applyProtection="1">
      <alignment horizontal="center" vertical="center"/>
      <protection hidden="1"/>
    </xf>
    <xf numFmtId="170" fontId="42" fillId="0" borderId="15" xfId="0" quotePrefix="1" applyNumberFormat="1" applyFont="1" applyBorder="1" applyAlignment="1" applyProtection="1">
      <alignment horizontal="center" vertical="center"/>
      <protection hidden="1"/>
    </xf>
    <xf numFmtId="165" fontId="36" fillId="5" borderId="59" xfId="0" applyNumberFormat="1" applyFont="1" applyFill="1" applyBorder="1" applyAlignment="1" applyProtection="1">
      <alignment horizontal="right" vertical="center" wrapText="1"/>
      <protection hidden="1"/>
    </xf>
    <xf numFmtId="165" fontId="36" fillId="5" borderId="25" xfId="0" applyNumberFormat="1" applyFont="1" applyFill="1" applyBorder="1" applyAlignment="1" applyProtection="1">
      <alignment horizontal="right" vertical="center" wrapText="1"/>
      <protection hidden="1"/>
    </xf>
    <xf numFmtId="165" fontId="36" fillId="5" borderId="52" xfId="0" applyNumberFormat="1" applyFont="1" applyFill="1" applyBorder="1" applyAlignment="1" applyProtection="1">
      <alignment horizontal="right" vertical="center" wrapText="1"/>
      <protection hidden="1"/>
    </xf>
    <xf numFmtId="165" fontId="36" fillId="5" borderId="26" xfId="0" applyNumberFormat="1" applyFont="1" applyFill="1" applyBorder="1" applyAlignment="1" applyProtection="1">
      <alignment horizontal="right" vertical="center" wrapText="1"/>
      <protection hidden="1"/>
    </xf>
    <xf numFmtId="0" fontId="36" fillId="0" borderId="50" xfId="0" applyNumberFormat="1" applyFont="1" applyBorder="1" applyAlignment="1" applyProtection="1">
      <alignment horizontal="center" vertical="center" wrapText="1"/>
      <protection hidden="1"/>
    </xf>
    <xf numFmtId="0" fontId="36" fillId="0" borderId="32" xfId="0" applyNumberFormat="1" applyFont="1" applyBorder="1" applyAlignment="1" applyProtection="1">
      <alignment horizontal="center" vertical="center" wrapText="1"/>
      <protection hidden="1"/>
    </xf>
    <xf numFmtId="0" fontId="36" fillId="0" borderId="51" xfId="0" applyNumberFormat="1" applyFont="1" applyBorder="1" applyAlignment="1" applyProtection="1">
      <alignment horizontal="center" vertical="center" wrapText="1"/>
      <protection hidden="1"/>
    </xf>
    <xf numFmtId="0" fontId="36" fillId="0" borderId="0" xfId="0" applyNumberFormat="1" applyFont="1" applyBorder="1" applyAlignment="1" applyProtection="1">
      <alignment horizontal="center" vertical="center" wrapText="1"/>
      <protection hidden="1"/>
    </xf>
    <xf numFmtId="0" fontId="36" fillId="0" borderId="52" xfId="0" applyNumberFormat="1" applyFont="1" applyBorder="1" applyAlignment="1" applyProtection="1">
      <alignment horizontal="center" vertical="center" wrapText="1"/>
      <protection hidden="1"/>
    </xf>
    <xf numFmtId="0" fontId="36" fillId="0" borderId="26" xfId="0" applyNumberFormat="1" applyFont="1" applyBorder="1" applyAlignment="1" applyProtection="1">
      <alignment horizontal="center" vertical="center" wrapText="1"/>
      <protection hidden="1"/>
    </xf>
    <xf numFmtId="2" fontId="43" fillId="0" borderId="13" xfId="0" applyNumberFormat="1" applyFont="1" applyBorder="1" applyAlignment="1" applyProtection="1">
      <alignment horizontal="center" vertical="center"/>
      <protection hidden="1"/>
    </xf>
    <xf numFmtId="2" fontId="43" fillId="0" borderId="14" xfId="0" applyNumberFormat="1" applyFont="1" applyBorder="1" applyAlignment="1" applyProtection="1">
      <alignment horizontal="center" vertical="center"/>
      <protection hidden="1"/>
    </xf>
    <xf numFmtId="2" fontId="43" fillId="0" borderId="46" xfId="0" applyNumberFormat="1" applyFont="1" applyBorder="1" applyAlignment="1" applyProtection="1">
      <alignment horizontal="center" vertical="center"/>
      <protection hidden="1"/>
    </xf>
    <xf numFmtId="169" fontId="46" fillId="0" borderId="42" xfId="0" applyNumberFormat="1" applyFont="1" applyBorder="1" applyAlignment="1" applyProtection="1">
      <alignment horizontal="center" vertical="center"/>
      <protection hidden="1"/>
    </xf>
    <xf numFmtId="164" fontId="42" fillId="5" borderId="38" xfId="0" applyNumberFormat="1" applyFont="1" applyFill="1" applyBorder="1" applyAlignment="1" applyProtection="1">
      <alignment horizontal="center" vertical="center" wrapText="1"/>
      <protection hidden="1"/>
    </xf>
    <xf numFmtId="164" fontId="42" fillId="5" borderId="36" xfId="0" applyNumberFormat="1" applyFont="1" applyFill="1" applyBorder="1" applyAlignment="1" applyProtection="1">
      <alignment horizontal="center" vertical="center" wrapText="1"/>
      <protection hidden="1"/>
    </xf>
    <xf numFmtId="164" fontId="42" fillId="5" borderId="61" xfId="0" applyNumberFormat="1" applyFont="1" applyFill="1" applyBorder="1" applyAlignment="1" applyProtection="1">
      <alignment horizontal="center" vertical="center" wrapText="1"/>
      <protection hidden="1"/>
    </xf>
    <xf numFmtId="165" fontId="36" fillId="5" borderId="50" xfId="0" applyNumberFormat="1" applyFont="1" applyFill="1" applyBorder="1" applyAlignment="1" applyProtection="1">
      <alignment horizontal="right" vertical="center" wrapText="1"/>
      <protection hidden="1"/>
    </xf>
    <xf numFmtId="165" fontId="36" fillId="5" borderId="32" xfId="0" applyNumberFormat="1" applyFont="1" applyFill="1" applyBorder="1" applyAlignment="1" applyProtection="1">
      <alignment horizontal="right" vertical="center" wrapText="1"/>
      <protection hidden="1"/>
    </xf>
    <xf numFmtId="165" fontId="36" fillId="5" borderId="54" xfId="0" applyNumberFormat="1" applyFont="1" applyFill="1" applyBorder="1" applyAlignment="1" applyProtection="1">
      <alignment horizontal="right" vertical="center" wrapText="1"/>
      <protection hidden="1"/>
    </xf>
    <xf numFmtId="165" fontId="36" fillId="5" borderId="35" xfId="0" applyNumberFormat="1" applyFont="1" applyFill="1" applyBorder="1" applyAlignment="1" applyProtection="1">
      <alignment horizontal="right" vertical="center" wrapText="1"/>
      <protection hidden="1"/>
    </xf>
    <xf numFmtId="170" fontId="46" fillId="0" borderId="13" xfId="0" quotePrefix="1" applyNumberFormat="1" applyFont="1" applyBorder="1" applyAlignment="1" applyProtection="1">
      <alignment horizontal="center" vertical="center"/>
      <protection hidden="1"/>
    </xf>
    <xf numFmtId="170" fontId="46" fillId="0" borderId="14" xfId="0" quotePrefix="1" applyNumberFormat="1" applyFont="1" applyBorder="1" applyAlignment="1" applyProtection="1">
      <alignment horizontal="center" vertical="center"/>
      <protection hidden="1"/>
    </xf>
    <xf numFmtId="170" fontId="46" fillId="0" borderId="46" xfId="0" quotePrefix="1" applyNumberFormat="1" applyFont="1" applyBorder="1" applyAlignment="1" applyProtection="1">
      <alignment horizontal="center" vertical="center"/>
      <protection hidden="1"/>
    </xf>
    <xf numFmtId="167" fontId="42" fillId="2" borderId="6" xfId="0" applyNumberFormat="1" applyFont="1" applyFill="1" applyBorder="1" applyAlignment="1" applyProtection="1">
      <alignment horizontal="center" vertical="center"/>
      <protection locked="0"/>
    </xf>
    <xf numFmtId="167" fontId="42" fillId="2" borderId="17" xfId="0" applyNumberFormat="1" applyFont="1" applyFill="1" applyBorder="1" applyAlignment="1" applyProtection="1">
      <alignment horizontal="center" vertical="center"/>
      <protection locked="0"/>
    </xf>
    <xf numFmtId="167" fontId="42" fillId="2" borderId="40" xfId="0" applyNumberFormat="1" applyFont="1" applyFill="1" applyBorder="1" applyAlignment="1" applyProtection="1">
      <alignment horizontal="center" vertical="center"/>
      <protection locked="0"/>
    </xf>
    <xf numFmtId="167" fontId="42" fillId="6" borderId="6" xfId="0" applyNumberFormat="1" applyFont="1" applyFill="1" applyBorder="1" applyAlignment="1" applyProtection="1">
      <alignment horizontal="center" vertical="center"/>
      <protection locked="0"/>
    </xf>
    <xf numFmtId="167" fontId="42" fillId="6" borderId="17" xfId="0" applyNumberFormat="1" applyFont="1" applyFill="1" applyBorder="1" applyAlignment="1" applyProtection="1">
      <alignment horizontal="center" vertical="center"/>
      <protection locked="0"/>
    </xf>
    <xf numFmtId="167" fontId="42" fillId="6" borderId="2" xfId="0" applyNumberFormat="1" applyFont="1" applyFill="1" applyBorder="1" applyAlignment="1" applyProtection="1">
      <alignment horizontal="center" vertical="center"/>
      <protection locked="0"/>
    </xf>
    <xf numFmtId="167" fontId="42" fillId="6" borderId="28" xfId="0" applyNumberFormat="1" applyFont="1" applyFill="1" applyBorder="1" applyAlignment="1" applyProtection="1">
      <alignment horizontal="center" vertical="center"/>
      <protection locked="0"/>
    </xf>
    <xf numFmtId="0" fontId="42" fillId="2" borderId="28" xfId="0" applyNumberFormat="1" applyFont="1" applyFill="1" applyBorder="1" applyAlignment="1" applyProtection="1">
      <alignment horizontal="center" vertical="center"/>
      <protection hidden="1"/>
    </xf>
    <xf numFmtId="0" fontId="42" fillId="2" borderId="31" xfId="0" applyNumberFormat="1" applyFont="1" applyFill="1" applyBorder="1" applyAlignment="1" applyProtection="1">
      <alignment horizontal="center" vertical="center"/>
      <protection hidden="1"/>
    </xf>
    <xf numFmtId="0" fontId="36" fillId="0" borderId="6" xfId="0" applyFont="1" applyBorder="1" applyAlignment="1" applyProtection="1">
      <alignment horizontal="center" vertical="center" wrapText="1"/>
      <protection hidden="1"/>
    </xf>
    <xf numFmtId="0" fontId="36" fillId="0" borderId="17" xfId="0" applyFont="1" applyBorder="1" applyAlignment="1" applyProtection="1">
      <alignment horizontal="center" vertical="center" wrapText="1"/>
      <protection hidden="1"/>
    </xf>
    <xf numFmtId="0" fontId="36" fillId="0" borderId="2" xfId="0" applyFont="1" applyBorder="1" applyAlignment="1" applyProtection="1">
      <alignment horizontal="center" vertical="center" wrapText="1"/>
      <protection hidden="1"/>
    </xf>
    <xf numFmtId="0" fontId="36" fillId="0" borderId="59"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wrapText="1"/>
      <protection hidden="1"/>
    </xf>
    <xf numFmtId="0" fontId="36" fillId="0" borderId="54" xfId="0" applyFont="1" applyBorder="1" applyAlignment="1" applyProtection="1">
      <alignment horizontal="center" vertical="center" wrapText="1"/>
      <protection hidden="1"/>
    </xf>
    <xf numFmtId="0" fontId="36" fillId="3" borderId="59" xfId="0" applyFont="1" applyFill="1" applyBorder="1" applyAlignment="1" applyProtection="1">
      <alignment horizontal="center" vertical="center"/>
      <protection hidden="1"/>
    </xf>
    <xf numFmtId="0" fontId="36" fillId="3" borderId="25" xfId="0" applyFont="1" applyFill="1" applyBorder="1" applyAlignment="1" applyProtection="1">
      <alignment horizontal="center" vertical="center"/>
      <protection hidden="1"/>
    </xf>
    <xf numFmtId="0" fontId="36" fillId="3" borderId="60" xfId="0" applyFont="1" applyFill="1" applyBorder="1" applyAlignment="1" applyProtection="1">
      <alignment horizontal="center" vertical="center"/>
      <protection hidden="1"/>
    </xf>
    <xf numFmtId="0" fontId="36" fillId="3" borderId="54" xfId="0" applyFont="1" applyFill="1" applyBorder="1" applyAlignment="1" applyProtection="1">
      <alignment horizontal="center" vertical="center"/>
      <protection hidden="1"/>
    </xf>
    <xf numFmtId="0" fontId="36" fillId="3" borderId="35" xfId="0" applyFont="1" applyFill="1" applyBorder="1" applyAlignment="1" applyProtection="1">
      <alignment horizontal="center" vertical="center"/>
      <protection hidden="1"/>
    </xf>
    <xf numFmtId="0" fontId="36" fillId="3" borderId="55" xfId="0" applyFont="1" applyFill="1" applyBorder="1" applyAlignment="1" applyProtection="1">
      <alignment horizontal="center" vertical="center"/>
      <protection hidden="1"/>
    </xf>
    <xf numFmtId="170" fontId="42" fillId="0" borderId="13" xfId="0" applyNumberFormat="1" applyFont="1" applyBorder="1" applyAlignment="1" applyProtection="1">
      <alignment horizontal="center" vertical="center"/>
      <protection hidden="1"/>
    </xf>
    <xf numFmtId="170" fontId="42" fillId="0" borderId="15" xfId="0" applyNumberFormat="1" applyFont="1" applyBorder="1" applyAlignment="1" applyProtection="1">
      <alignment horizontal="center" vertical="center"/>
      <protection hidden="1"/>
    </xf>
    <xf numFmtId="172" fontId="42" fillId="0" borderId="6" xfId="0" applyNumberFormat="1" applyFont="1" applyBorder="1" applyAlignment="1" applyProtection="1">
      <alignment horizontal="center" vertical="center"/>
      <protection hidden="1"/>
    </xf>
    <xf numFmtId="172" fontId="42" fillId="0" borderId="2" xfId="0" applyNumberFormat="1"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32" xfId="0" applyFont="1" applyBorder="1" applyAlignment="1" applyProtection="1">
      <alignment horizontal="center" vertical="center"/>
      <protection hidden="1"/>
    </xf>
    <xf numFmtId="0" fontId="36" fillId="0" borderId="53" xfId="0" applyFont="1" applyBorder="1" applyAlignment="1" applyProtection="1">
      <alignment horizontal="center" vertical="center"/>
      <protection hidden="1"/>
    </xf>
    <xf numFmtId="0" fontId="36" fillId="0" borderId="54" xfId="0" applyFont="1" applyBorder="1" applyAlignment="1" applyProtection="1">
      <alignment horizontal="center" vertical="center"/>
      <protection hidden="1"/>
    </xf>
    <xf numFmtId="0" fontId="36" fillId="0" borderId="35" xfId="0" applyFont="1" applyBorder="1" applyAlignment="1" applyProtection="1">
      <alignment horizontal="center" vertical="center"/>
      <protection hidden="1"/>
    </xf>
    <xf numFmtId="0" fontId="36" fillId="0" borderId="55" xfId="0" applyFont="1" applyBorder="1" applyAlignment="1" applyProtection="1">
      <alignment horizontal="center" vertical="center"/>
      <protection hidden="1"/>
    </xf>
    <xf numFmtId="0" fontId="36" fillId="0" borderId="16" xfId="0" applyFont="1" applyBorder="1" applyAlignment="1" applyProtection="1">
      <alignment horizontal="center" vertical="center" wrapText="1"/>
      <protection hidden="1"/>
    </xf>
    <xf numFmtId="0" fontId="36" fillId="0" borderId="1" xfId="0" applyFont="1" applyBorder="1" applyAlignment="1" applyProtection="1">
      <alignment horizontal="center" vertical="center" wrapText="1"/>
      <protection hidden="1"/>
    </xf>
    <xf numFmtId="0" fontId="36" fillId="0" borderId="29" xfId="0" applyFont="1" applyBorder="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36" fillId="0" borderId="27" xfId="0" applyFont="1" applyBorder="1" applyAlignment="1" applyProtection="1">
      <alignment horizontal="center" vertical="center"/>
      <protection hidden="1"/>
    </xf>
    <xf numFmtId="0" fontId="36" fillId="0" borderId="34" xfId="0" applyFont="1" applyBorder="1" applyAlignment="1" applyProtection="1">
      <alignment horizontal="center" vertical="center"/>
      <protection hidden="1"/>
    </xf>
    <xf numFmtId="0" fontId="36" fillId="0" borderId="5" xfId="0" applyFont="1" applyBorder="1" applyAlignment="1" applyProtection="1">
      <alignment horizontal="center" vertical="center" wrapText="1"/>
      <protection hidden="1"/>
    </xf>
    <xf numFmtId="0" fontId="43" fillId="0" borderId="5"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 xfId="0" applyFont="1" applyBorder="1" applyAlignment="1" applyProtection="1">
      <alignment horizontal="center" vertical="center"/>
      <protection hidden="1"/>
    </xf>
    <xf numFmtId="169" fontId="42" fillId="6" borderId="39" xfId="0" applyNumberFormat="1" applyFont="1" applyFill="1" applyBorder="1" applyAlignment="1" applyProtection="1">
      <alignment horizontal="center" vertical="center"/>
      <protection locked="0"/>
    </xf>
    <xf numFmtId="169" fontId="42" fillId="6" borderId="17" xfId="0" applyNumberFormat="1" applyFont="1" applyFill="1" applyBorder="1" applyAlignment="1" applyProtection="1">
      <alignment horizontal="center" vertical="center"/>
      <protection locked="0"/>
    </xf>
    <xf numFmtId="169" fontId="42" fillId="6" borderId="40" xfId="0" applyNumberFormat="1" applyFont="1" applyFill="1" applyBorder="1" applyAlignment="1" applyProtection="1">
      <alignment horizontal="center" vertical="center"/>
      <protection locked="0"/>
    </xf>
    <xf numFmtId="2" fontId="36" fillId="0" borderId="5" xfId="0" applyNumberFormat="1" applyFont="1" applyBorder="1" applyAlignment="1" applyProtection="1">
      <alignment horizontal="left" vertical="center" wrapText="1" indent="1"/>
      <protection hidden="1"/>
    </xf>
    <xf numFmtId="2" fontId="36" fillId="0" borderId="16" xfId="0" applyNumberFormat="1" applyFont="1" applyBorder="1" applyAlignment="1" applyProtection="1">
      <alignment horizontal="left" vertical="center" wrapText="1" indent="1"/>
      <protection hidden="1"/>
    </xf>
    <xf numFmtId="2" fontId="36" fillId="0" borderId="42" xfId="0" applyNumberFormat="1" applyFont="1" applyBorder="1" applyAlignment="1" applyProtection="1">
      <alignment horizontal="left" vertical="center" wrapText="1" indent="1"/>
      <protection hidden="1"/>
    </xf>
    <xf numFmtId="0" fontId="41" fillId="0" borderId="50" xfId="0" applyFont="1" applyFill="1" applyBorder="1" applyAlignment="1" applyProtection="1">
      <alignment horizontal="center" vertical="center"/>
      <protection hidden="1"/>
    </xf>
    <xf numFmtId="0" fontId="41" fillId="0" borderId="32" xfId="0" applyFont="1" applyFill="1" applyBorder="1" applyAlignment="1" applyProtection="1">
      <alignment horizontal="center" vertical="center"/>
      <protection hidden="1"/>
    </xf>
    <xf numFmtId="0" fontId="41" fillId="0" borderId="51"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54" xfId="0" applyFont="1" applyFill="1" applyBorder="1" applyAlignment="1" applyProtection="1">
      <alignment horizontal="center" vertical="center"/>
      <protection hidden="1"/>
    </xf>
    <xf numFmtId="0" fontId="41" fillId="0" borderId="35" xfId="0" applyFont="1" applyFill="1" applyBorder="1" applyAlignment="1" applyProtection="1">
      <alignment horizontal="center" vertical="center"/>
      <protection hidden="1"/>
    </xf>
    <xf numFmtId="0" fontId="36" fillId="0" borderId="29" xfId="0" applyFont="1" applyFill="1" applyBorder="1" applyAlignment="1" applyProtection="1">
      <alignment horizontal="center" vertical="center"/>
      <protection hidden="1"/>
    </xf>
    <xf numFmtId="0" fontId="36" fillId="0" borderId="23" xfId="0" applyFont="1" applyFill="1" applyBorder="1" applyAlignment="1" applyProtection="1">
      <alignment horizontal="center" vertical="center"/>
      <protection hidden="1"/>
    </xf>
    <xf numFmtId="0" fontId="36" fillId="0" borderId="58" xfId="0" applyFont="1" applyFill="1" applyBorder="1" applyAlignment="1" applyProtection="1">
      <alignment horizontal="center" vertical="center"/>
      <protection hidden="1"/>
    </xf>
    <xf numFmtId="169" fontId="42" fillId="0" borderId="39" xfId="0" applyNumberFormat="1" applyFont="1" applyBorder="1" applyAlignment="1" applyProtection="1">
      <alignment horizontal="center" vertical="center"/>
      <protection hidden="1"/>
    </xf>
    <xf numFmtId="169" fontId="42" fillId="0" borderId="17" xfId="0" applyNumberFormat="1" applyFont="1" applyBorder="1" applyAlignment="1" applyProtection="1">
      <alignment horizontal="center" vertical="center"/>
      <protection hidden="1"/>
    </xf>
    <xf numFmtId="169" fontId="42" fillId="0" borderId="2" xfId="0" applyNumberFormat="1" applyFont="1" applyBorder="1" applyAlignment="1" applyProtection="1">
      <alignment horizontal="center" vertical="center"/>
      <protection hidden="1"/>
    </xf>
    <xf numFmtId="169" fontId="42" fillId="0" borderId="6" xfId="0" applyNumberFormat="1" applyFont="1" applyBorder="1" applyAlignment="1" applyProtection="1">
      <alignment horizontal="center" vertical="center"/>
      <protection hidden="1"/>
    </xf>
    <xf numFmtId="169" fontId="42" fillId="0" borderId="40" xfId="0" applyNumberFormat="1" applyFont="1" applyBorder="1" applyAlignment="1" applyProtection="1">
      <alignment horizontal="center" vertical="center"/>
      <protection hidden="1"/>
    </xf>
    <xf numFmtId="166" fontId="36" fillId="0" borderId="59" xfId="0" applyNumberFormat="1" applyFont="1" applyFill="1" applyBorder="1" applyAlignment="1" applyProtection="1">
      <alignment horizontal="center" vertical="center"/>
      <protection hidden="1"/>
    </xf>
    <xf numFmtId="166" fontId="36" fillId="0" borderId="25" xfId="0" applyNumberFormat="1" applyFont="1" applyFill="1" applyBorder="1" applyAlignment="1" applyProtection="1">
      <alignment horizontal="center" vertical="center"/>
      <protection hidden="1"/>
    </xf>
    <xf numFmtId="166" fontId="36" fillId="0" borderId="33" xfId="0" applyNumberFormat="1" applyFont="1" applyFill="1" applyBorder="1" applyAlignment="1" applyProtection="1">
      <alignment horizontal="center" vertical="center"/>
      <protection hidden="1"/>
    </xf>
    <xf numFmtId="166" fontId="36" fillId="0" borderId="51" xfId="0" applyNumberFormat="1" applyFont="1" applyFill="1" applyBorder="1" applyAlignment="1" applyProtection="1">
      <alignment horizontal="center" vertical="center"/>
      <protection hidden="1"/>
    </xf>
    <xf numFmtId="166" fontId="36" fillId="0" borderId="0" xfId="0" applyNumberFormat="1" applyFont="1" applyFill="1" applyBorder="1" applyAlignment="1" applyProtection="1">
      <alignment horizontal="center" vertical="center"/>
      <protection hidden="1"/>
    </xf>
    <xf numFmtId="166" fontId="36" fillId="0" borderId="24" xfId="0" applyNumberFormat="1" applyFont="1" applyFill="1" applyBorder="1" applyAlignment="1" applyProtection="1">
      <alignment horizontal="center" vertical="center"/>
      <protection hidden="1"/>
    </xf>
    <xf numFmtId="166" fontId="36" fillId="0" borderId="52" xfId="0" applyNumberFormat="1" applyFont="1" applyFill="1" applyBorder="1" applyAlignment="1" applyProtection="1">
      <alignment horizontal="center" vertical="center"/>
      <protection hidden="1"/>
    </xf>
    <xf numFmtId="166" fontId="36" fillId="0" borderId="26" xfId="0" applyNumberFormat="1" applyFont="1" applyFill="1" applyBorder="1" applyAlignment="1" applyProtection="1">
      <alignment horizontal="center" vertical="center"/>
      <protection hidden="1"/>
    </xf>
    <xf numFmtId="166" fontId="36" fillId="0" borderId="72" xfId="0" applyNumberFormat="1" applyFont="1" applyFill="1" applyBorder="1" applyAlignment="1" applyProtection="1">
      <alignment horizontal="center" vertical="center"/>
      <protection hidden="1"/>
    </xf>
    <xf numFmtId="0" fontId="36" fillId="0" borderId="49" xfId="0" applyFont="1" applyBorder="1" applyAlignment="1" applyProtection="1">
      <alignment horizontal="left" vertical="center" indent="1"/>
      <protection hidden="1"/>
    </xf>
    <xf numFmtId="0" fontId="36" fillId="0" borderId="32" xfId="0" applyFont="1" applyBorder="1" applyAlignment="1" applyProtection="1">
      <alignment horizontal="left" vertical="center" indent="1"/>
      <protection hidden="1"/>
    </xf>
    <xf numFmtId="0" fontId="36" fillId="0" borderId="23" xfId="0" applyFont="1" applyBorder="1" applyAlignment="1" applyProtection="1">
      <alignment horizontal="left" vertical="center" indent="1"/>
      <protection hidden="1"/>
    </xf>
    <xf numFmtId="0" fontId="36" fillId="0" borderId="0" xfId="0" applyFont="1" applyBorder="1" applyAlignment="1" applyProtection="1">
      <alignment horizontal="left" vertical="center" indent="1"/>
      <protection hidden="1"/>
    </xf>
    <xf numFmtId="0" fontId="36" fillId="0" borderId="27" xfId="0" applyFont="1" applyBorder="1" applyAlignment="1" applyProtection="1">
      <alignment horizontal="left" vertical="center" indent="1"/>
      <protection hidden="1"/>
    </xf>
    <xf numFmtId="0" fontId="36" fillId="0" borderId="35" xfId="0" applyFont="1" applyBorder="1" applyAlignment="1" applyProtection="1">
      <alignment horizontal="left" vertical="center" indent="1"/>
      <protection hidden="1"/>
    </xf>
    <xf numFmtId="0" fontId="36" fillId="0" borderId="45" xfId="0" applyFont="1" applyBorder="1" applyAlignment="1" applyProtection="1">
      <alignment horizontal="center" vertical="center"/>
      <protection hidden="1"/>
    </xf>
    <xf numFmtId="0" fontId="36" fillId="0" borderId="14" xfId="0" applyFont="1" applyBorder="1" applyAlignment="1" applyProtection="1">
      <alignment horizontal="center" vertical="center"/>
      <protection hidden="1"/>
    </xf>
    <xf numFmtId="0" fontId="36" fillId="0" borderId="46" xfId="0" applyFont="1" applyBorder="1" applyAlignment="1" applyProtection="1">
      <alignment horizontal="center" vertical="center"/>
      <protection hidden="1"/>
    </xf>
    <xf numFmtId="167" fontId="42" fillId="6" borderId="4" xfId="0" applyNumberFormat="1" applyFont="1" applyFill="1" applyBorder="1" applyAlignment="1" applyProtection="1">
      <alignment horizontal="center" vertical="center"/>
      <protection locked="0"/>
    </xf>
    <xf numFmtId="170" fontId="42" fillId="6" borderId="13" xfId="0" applyNumberFormat="1" applyFont="1" applyFill="1" applyBorder="1" applyAlignment="1" applyProtection="1">
      <alignment horizontal="center" vertical="center"/>
      <protection locked="0"/>
    </xf>
    <xf numFmtId="170" fontId="42" fillId="6" borderId="14" xfId="0" applyNumberFormat="1" applyFont="1" applyFill="1" applyBorder="1" applyAlignment="1" applyProtection="1">
      <alignment horizontal="center" vertical="center"/>
      <protection locked="0"/>
    </xf>
    <xf numFmtId="170" fontId="42" fillId="6" borderId="15" xfId="0" applyNumberFormat="1" applyFont="1" applyFill="1" applyBorder="1" applyAlignment="1" applyProtection="1">
      <alignment horizontal="center" vertical="center"/>
      <protection locked="0"/>
    </xf>
    <xf numFmtId="0" fontId="36" fillId="0" borderId="13" xfId="0" applyFont="1" applyBorder="1" applyAlignment="1" applyProtection="1">
      <alignment horizontal="center" vertical="center"/>
      <protection hidden="1"/>
    </xf>
    <xf numFmtId="0" fontId="36" fillId="0" borderId="15" xfId="0" applyFont="1" applyBorder="1" applyAlignment="1" applyProtection="1">
      <alignment horizontal="center" vertical="center"/>
      <protection hidden="1"/>
    </xf>
    <xf numFmtId="0" fontId="36" fillId="0" borderId="6" xfId="0" applyFont="1" applyBorder="1" applyAlignment="1" applyProtection="1">
      <alignment horizontal="center" vertical="center"/>
      <protection hidden="1"/>
    </xf>
    <xf numFmtId="0" fontId="36" fillId="0" borderId="17"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hidden="1"/>
    </xf>
    <xf numFmtId="167" fontId="42" fillId="6" borderId="29" xfId="0" applyNumberFormat="1" applyFont="1" applyFill="1" applyBorder="1" applyAlignment="1" applyProtection="1">
      <alignment horizontal="center" vertical="center"/>
      <protection locked="0"/>
    </xf>
    <xf numFmtId="167" fontId="42" fillId="6" borderId="60" xfId="0" applyNumberFormat="1" applyFont="1" applyFill="1" applyBorder="1" applyAlignment="1" applyProtection="1">
      <alignment horizontal="center" vertical="center"/>
      <protection locked="0"/>
    </xf>
    <xf numFmtId="167" fontId="42" fillId="6" borderId="23" xfId="0" applyNumberFormat="1" applyFont="1" applyFill="1" applyBorder="1" applyAlignment="1" applyProtection="1">
      <alignment horizontal="center" vertical="center"/>
      <protection locked="0"/>
    </xf>
    <xf numFmtId="167" fontId="42" fillId="6" borderId="56" xfId="0" applyNumberFormat="1" applyFont="1" applyFill="1" applyBorder="1" applyAlignment="1" applyProtection="1">
      <alignment horizontal="center" vertical="center"/>
      <protection locked="0"/>
    </xf>
    <xf numFmtId="167" fontId="42" fillId="6" borderId="27" xfId="0" applyNumberFormat="1" applyFont="1" applyFill="1" applyBorder="1" applyAlignment="1" applyProtection="1">
      <alignment horizontal="center" vertical="center"/>
      <protection locked="0"/>
    </xf>
    <xf numFmtId="167" fontId="42" fillId="6" borderId="55" xfId="0" applyNumberFormat="1" applyFont="1" applyFill="1" applyBorder="1" applyAlignment="1" applyProtection="1">
      <alignment horizontal="center" vertical="center"/>
      <protection locked="0"/>
    </xf>
    <xf numFmtId="0" fontId="42" fillId="2" borderId="6" xfId="0" applyNumberFormat="1" applyFont="1" applyFill="1" applyBorder="1" applyAlignment="1" applyProtection="1">
      <alignment horizontal="center" vertical="center"/>
      <protection hidden="1"/>
    </xf>
    <xf numFmtId="0" fontId="42" fillId="2" borderId="17" xfId="0" applyNumberFormat="1" applyFont="1" applyFill="1" applyBorder="1" applyAlignment="1" applyProtection="1">
      <alignment horizontal="center" vertical="center"/>
      <protection hidden="1"/>
    </xf>
    <xf numFmtId="0" fontId="42" fillId="2" borderId="40" xfId="0" applyNumberFormat="1" applyFont="1" applyFill="1" applyBorder="1" applyAlignment="1" applyProtection="1">
      <alignment horizontal="center" vertical="center"/>
      <protection hidden="1"/>
    </xf>
    <xf numFmtId="168" fontId="42" fillId="0" borderId="5" xfId="0" applyNumberFormat="1" applyFont="1" applyBorder="1" applyAlignment="1" applyProtection="1">
      <alignment horizontal="center" vertical="center"/>
      <protection hidden="1"/>
    </xf>
    <xf numFmtId="168" fontId="42" fillId="0" borderId="16" xfId="0" applyNumberFormat="1" applyFont="1" applyBorder="1" applyAlignment="1" applyProtection="1">
      <alignment horizontal="center" vertical="center"/>
      <protection hidden="1"/>
    </xf>
    <xf numFmtId="168" fontId="42" fillId="0" borderId="42" xfId="0" applyNumberFormat="1" applyFont="1" applyBorder="1" applyAlignment="1" applyProtection="1">
      <alignment horizontal="center" vertical="center"/>
      <protection hidden="1"/>
    </xf>
    <xf numFmtId="168" fontId="46" fillId="0" borderId="5" xfId="0" applyNumberFormat="1" applyFont="1" applyBorder="1" applyAlignment="1" applyProtection="1">
      <alignment horizontal="center" vertical="center"/>
      <protection hidden="1"/>
    </xf>
    <xf numFmtId="168" fontId="46" fillId="0" borderId="16" xfId="0" applyNumberFormat="1" applyFont="1" applyBorder="1" applyAlignment="1" applyProtection="1">
      <alignment horizontal="center" vertical="center"/>
      <protection hidden="1"/>
    </xf>
    <xf numFmtId="168" fontId="46" fillId="0" borderId="42" xfId="0" applyNumberFormat="1" applyFont="1" applyBorder="1" applyAlignment="1" applyProtection="1">
      <alignment horizontal="center" vertical="center"/>
      <protection hidden="1"/>
    </xf>
    <xf numFmtId="168" fontId="46" fillId="0" borderId="13" xfId="0" applyNumberFormat="1" applyFont="1" applyBorder="1" applyAlignment="1" applyProtection="1">
      <alignment horizontal="center" vertical="center"/>
      <protection hidden="1"/>
    </xf>
    <xf numFmtId="168" fontId="46" fillId="0" borderId="14" xfId="0" applyNumberFormat="1" applyFont="1" applyBorder="1" applyAlignment="1" applyProtection="1">
      <alignment horizontal="center" vertical="center"/>
      <protection hidden="1"/>
    </xf>
    <xf numFmtId="168" fontId="46" fillId="0" borderId="46" xfId="0" applyNumberFormat="1" applyFont="1" applyBorder="1" applyAlignment="1" applyProtection="1">
      <alignment horizontal="center" vertical="center"/>
      <protection hidden="1"/>
    </xf>
    <xf numFmtId="0" fontId="41" fillId="0" borderId="53" xfId="0" applyFont="1" applyFill="1" applyBorder="1" applyAlignment="1" applyProtection="1">
      <alignment horizontal="center" vertical="center"/>
      <protection hidden="1"/>
    </xf>
    <xf numFmtId="0" fontId="41" fillId="0" borderId="56" xfId="0" applyFont="1" applyFill="1" applyBorder="1" applyAlignment="1" applyProtection="1">
      <alignment horizontal="center" vertical="center"/>
      <protection hidden="1"/>
    </xf>
    <xf numFmtId="0" fontId="41" fillId="0" borderId="55" xfId="0" applyFont="1" applyFill="1" applyBorder="1" applyAlignment="1" applyProtection="1">
      <alignment horizontal="center" vertical="center"/>
      <protection hidden="1"/>
    </xf>
    <xf numFmtId="0" fontId="36" fillId="0" borderId="62" xfId="0"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0" fontId="36" fillId="0" borderId="63" xfId="0" applyFont="1" applyFill="1" applyBorder="1" applyAlignment="1" applyProtection="1">
      <alignment horizontal="center" vertical="center"/>
      <protection hidden="1"/>
    </xf>
    <xf numFmtId="0" fontId="36" fillId="0" borderId="19" xfId="0" applyFont="1" applyFill="1" applyBorder="1" applyAlignment="1" applyProtection="1">
      <alignment horizontal="center" vertical="center"/>
      <protection hidden="1"/>
    </xf>
    <xf numFmtId="0" fontId="36" fillId="0" borderId="6" xfId="0" applyFont="1" applyFill="1" applyBorder="1" applyAlignment="1" applyProtection="1">
      <alignment horizontal="center" vertical="center"/>
      <protection hidden="1"/>
    </xf>
    <xf numFmtId="0" fontId="36" fillId="0" borderId="17" xfId="0" applyFont="1" applyFill="1" applyBorder="1" applyAlignment="1" applyProtection="1">
      <alignment horizontal="center" vertical="center"/>
      <protection hidden="1"/>
    </xf>
    <xf numFmtId="0" fontId="36" fillId="0" borderId="40" xfId="0" applyFont="1" applyFill="1" applyBorder="1" applyAlignment="1" applyProtection="1">
      <alignment horizontal="center" vertical="center"/>
      <protection hidden="1"/>
    </xf>
    <xf numFmtId="0" fontId="36" fillId="2" borderId="13" xfId="0" applyFont="1" applyFill="1" applyBorder="1" applyAlignment="1" applyProtection="1">
      <alignment horizontal="center" vertical="center"/>
      <protection hidden="1"/>
    </xf>
    <xf numFmtId="0" fontId="36" fillId="2" borderId="14" xfId="0" applyFont="1" applyFill="1" applyBorder="1" applyAlignment="1" applyProtection="1">
      <alignment horizontal="center" vertical="center"/>
      <protection hidden="1"/>
    </xf>
    <xf numFmtId="0" fontId="36" fillId="2" borderId="15" xfId="0" applyFont="1" applyFill="1" applyBorder="1" applyAlignment="1" applyProtection="1">
      <alignment horizontal="center" vertical="center"/>
      <protection hidden="1"/>
    </xf>
    <xf numFmtId="0" fontId="36" fillId="0" borderId="3" xfId="0" applyFont="1" applyBorder="1" applyAlignment="1" applyProtection="1">
      <alignment horizontal="center" vertical="center" wrapText="1"/>
      <protection hidden="1"/>
    </xf>
    <xf numFmtId="0" fontId="48" fillId="0" borderId="50" xfId="0" applyFont="1" applyFill="1" applyBorder="1" applyAlignment="1" applyProtection="1">
      <alignment horizontal="center" vertical="center"/>
      <protection hidden="1"/>
    </xf>
    <xf numFmtId="0" fontId="48" fillId="0" borderId="32" xfId="0" applyFont="1" applyFill="1" applyBorder="1" applyAlignment="1" applyProtection="1">
      <alignment horizontal="center" vertical="center"/>
      <protection hidden="1"/>
    </xf>
    <xf numFmtId="0" fontId="48" fillId="0" borderId="51"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protection hidden="1"/>
    </xf>
    <xf numFmtId="0" fontId="48" fillId="0" borderId="52" xfId="0" applyFont="1" applyFill="1" applyBorder="1" applyAlignment="1" applyProtection="1">
      <alignment horizontal="center" vertical="center"/>
      <protection hidden="1"/>
    </xf>
    <xf numFmtId="0" fontId="48" fillId="0" borderId="26" xfId="0" applyFont="1" applyFill="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9" fontId="36" fillId="0" borderId="16" xfId="0" applyNumberFormat="1" applyFont="1" applyBorder="1" applyAlignment="1" applyProtection="1">
      <alignment horizontal="center" vertical="center"/>
      <protection hidden="1"/>
    </xf>
    <xf numFmtId="9" fontId="36" fillId="0" borderId="1" xfId="0" applyNumberFormat="1" applyFont="1" applyBorder="1" applyAlignment="1" applyProtection="1">
      <alignment horizontal="center" vertical="center"/>
      <protection hidden="1"/>
    </xf>
    <xf numFmtId="0" fontId="36" fillId="0" borderId="60" xfId="0" applyFont="1" applyBorder="1" applyAlignment="1" applyProtection="1">
      <alignment horizontal="center" vertical="center"/>
      <protection hidden="1"/>
    </xf>
    <xf numFmtId="0" fontId="36" fillId="0" borderId="23" xfId="0" applyFont="1" applyBorder="1" applyAlignment="1" applyProtection="1">
      <alignment horizontal="center" vertical="center"/>
      <protection hidden="1"/>
    </xf>
    <xf numFmtId="0" fontId="36" fillId="0" borderId="56" xfId="0" applyFont="1" applyBorder="1" applyAlignment="1" applyProtection="1">
      <alignment horizontal="center" vertical="center"/>
      <protection hidden="1"/>
    </xf>
    <xf numFmtId="0" fontId="36" fillId="0" borderId="49" xfId="0" applyFont="1" applyFill="1" applyBorder="1" applyAlignment="1" applyProtection="1">
      <alignment horizontal="center" vertical="center"/>
      <protection hidden="1"/>
    </xf>
    <xf numFmtId="0" fontId="36" fillId="0" borderId="53" xfId="0" applyFont="1" applyFill="1" applyBorder="1" applyAlignment="1" applyProtection="1">
      <alignment horizontal="center" vertical="center"/>
      <protection hidden="1"/>
    </xf>
    <xf numFmtId="0" fontId="36" fillId="0" borderId="56" xfId="0" applyFont="1" applyFill="1" applyBorder="1" applyAlignment="1" applyProtection="1">
      <alignment horizontal="center" vertical="center"/>
      <protection hidden="1"/>
    </xf>
    <xf numFmtId="0" fontId="36" fillId="0" borderId="57" xfId="0" applyFont="1" applyFill="1" applyBorder="1" applyAlignment="1" applyProtection="1">
      <alignment horizontal="center" vertical="center"/>
      <protection hidden="1"/>
    </xf>
    <xf numFmtId="0" fontId="36" fillId="0" borderId="51"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27" fillId="0" borderId="39" xfId="0" applyFont="1" applyBorder="1" applyAlignment="1" applyProtection="1">
      <alignment horizontal="center" vertical="center"/>
      <protection hidden="1"/>
    </xf>
    <xf numFmtId="0" fontId="27" fillId="0" borderId="17" xfId="0" applyFont="1" applyBorder="1" applyAlignment="1" applyProtection="1">
      <alignment horizontal="center" vertical="center"/>
      <protection hidden="1"/>
    </xf>
    <xf numFmtId="0" fontId="27" fillId="0" borderId="40" xfId="0" applyFont="1" applyBorder="1" applyAlignment="1" applyProtection="1">
      <alignment horizontal="center" vertical="center"/>
      <protection hidden="1"/>
    </xf>
    <xf numFmtId="164" fontId="36" fillId="0" borderId="45" xfId="0" applyNumberFormat="1" applyFont="1" applyBorder="1" applyAlignment="1" applyProtection="1">
      <alignment horizontal="center" vertical="center"/>
      <protection hidden="1"/>
    </xf>
    <xf numFmtId="164" fontId="36" fillId="0" borderId="14" xfId="0" applyNumberFormat="1" applyFont="1" applyBorder="1" applyAlignment="1" applyProtection="1">
      <alignment horizontal="center" vertical="center"/>
      <protection hidden="1"/>
    </xf>
    <xf numFmtId="164" fontId="36" fillId="0" borderId="46" xfId="0" applyNumberFormat="1" applyFont="1" applyBorder="1" applyAlignment="1" applyProtection="1">
      <alignment horizontal="center" vertical="center"/>
      <protection hidden="1"/>
    </xf>
    <xf numFmtId="172" fontId="36" fillId="6" borderId="39" xfId="0" applyNumberFormat="1" applyFont="1" applyFill="1" applyBorder="1" applyAlignment="1" applyProtection="1">
      <alignment horizontal="center" vertical="center"/>
      <protection locked="0" hidden="1"/>
    </xf>
    <xf numFmtId="172" fontId="36" fillId="6" borderId="17" xfId="0" applyNumberFormat="1" applyFont="1" applyFill="1" applyBorder="1" applyAlignment="1" applyProtection="1">
      <alignment horizontal="center" vertical="center"/>
      <protection locked="0" hidden="1"/>
    </xf>
    <xf numFmtId="172" fontId="36" fillId="6" borderId="40" xfId="0" applyNumberFormat="1" applyFont="1" applyFill="1" applyBorder="1" applyAlignment="1" applyProtection="1">
      <alignment horizontal="center" vertical="center"/>
      <protection locked="0" hidden="1"/>
    </xf>
    <xf numFmtId="0" fontId="6" fillId="0" borderId="7" xfId="0" applyFont="1" applyBorder="1" applyAlignment="1" applyProtection="1">
      <alignment horizontal="right" vertical="top"/>
    </xf>
    <xf numFmtId="2" fontId="13" fillId="0" borderId="68" xfId="0" applyNumberFormat="1" applyFont="1" applyBorder="1" applyAlignment="1" applyProtection="1">
      <alignment horizontal="right" vertical="center"/>
    </xf>
    <xf numFmtId="0" fontId="11" fillId="0" borderId="7" xfId="0" applyFont="1" applyBorder="1" applyAlignment="1" applyProtection="1">
      <alignment horizontal="left" vertical="top" wrapText="1"/>
    </xf>
    <xf numFmtId="0" fontId="11" fillId="0" borderId="7" xfId="0" applyFont="1" applyBorder="1" applyAlignment="1" applyProtection="1">
      <alignment horizontal="left" vertical="top"/>
    </xf>
    <xf numFmtId="0" fontId="12" fillId="0" borderId="7" xfId="0" applyFont="1" applyBorder="1" applyAlignment="1" applyProtection="1">
      <alignment horizontal="left" vertical="top" wrapText="1"/>
    </xf>
    <xf numFmtId="0" fontId="12" fillId="0" borderId="7" xfId="0" applyFont="1" applyBorder="1" applyAlignment="1" applyProtection="1">
      <alignment horizontal="left" vertical="top"/>
    </xf>
    <xf numFmtId="2" fontId="13" fillId="0" borderId="8" xfId="0" applyNumberFormat="1" applyFont="1" applyBorder="1" applyAlignment="1" applyProtection="1">
      <alignment horizontal="right" vertical="center"/>
    </xf>
    <xf numFmtId="166" fontId="13" fillId="0" borderId="8" xfId="0" applyNumberFormat="1" applyFont="1" applyBorder="1" applyAlignment="1" applyProtection="1">
      <alignment horizontal="left" vertical="center"/>
    </xf>
    <xf numFmtId="166" fontId="13" fillId="0" borderId="68" xfId="0" applyNumberFormat="1" applyFont="1" applyBorder="1" applyAlignment="1" applyProtection="1">
      <alignment horizontal="left" vertical="center"/>
    </xf>
    <xf numFmtId="0" fontId="13" fillId="0" borderId="68" xfId="0" applyFont="1" applyBorder="1" applyAlignment="1" applyProtection="1">
      <alignment horizontal="left" vertical="center"/>
    </xf>
    <xf numFmtId="166" fontId="13" fillId="0" borderId="69" xfId="0" applyNumberFormat="1" applyFont="1" applyBorder="1" applyAlignment="1" applyProtection="1">
      <alignment horizontal="left" vertical="center"/>
    </xf>
    <xf numFmtId="166" fontId="13" fillId="0" borderId="70" xfId="0" applyNumberFormat="1" applyFont="1" applyBorder="1" applyAlignment="1" applyProtection="1">
      <alignment horizontal="left" vertical="center"/>
    </xf>
    <xf numFmtId="166" fontId="13" fillId="0" borderId="71" xfId="0" applyNumberFormat="1" applyFont="1" applyBorder="1" applyAlignment="1" applyProtection="1">
      <alignment horizontal="left" vertical="center"/>
    </xf>
    <xf numFmtId="0" fontId="13" fillId="0" borderId="8" xfId="0" applyFont="1" applyBorder="1" applyAlignment="1" applyProtection="1">
      <alignment horizontal="left" vertical="center"/>
    </xf>
    <xf numFmtId="0" fontId="7" fillId="0" borderId="7" xfId="0" applyFont="1" applyBorder="1" applyAlignment="1" applyProtection="1">
      <alignment horizontal="left" vertical="top" wrapText="1"/>
    </xf>
    <xf numFmtId="0" fontId="7" fillId="0" borderId="64" xfId="0" applyFont="1" applyBorder="1" applyAlignment="1" applyProtection="1">
      <alignment horizontal="left" vertical="top" wrapText="1"/>
    </xf>
    <xf numFmtId="0" fontId="8" fillId="0" borderId="65" xfId="0" applyFont="1" applyBorder="1" applyAlignment="1" applyProtection="1">
      <alignment horizontal="left" vertical="top" wrapText="1"/>
    </xf>
    <xf numFmtId="0" fontId="7" fillId="0" borderId="66" xfId="0" applyFont="1" applyBorder="1" applyAlignment="1" applyProtection="1">
      <alignment horizontal="left" vertical="top"/>
    </xf>
    <xf numFmtId="0" fontId="7" fillId="0" borderId="67" xfId="0" applyFont="1" applyBorder="1" applyAlignment="1" applyProtection="1">
      <alignment horizontal="left" vertical="top"/>
    </xf>
    <xf numFmtId="0" fontId="10" fillId="0" borderId="7" xfId="0" applyFont="1" applyBorder="1" applyAlignment="1" applyProtection="1">
      <alignment horizontal="left" vertical="top" wrapText="1"/>
    </xf>
    <xf numFmtId="0" fontId="11" fillId="0" borderId="10" xfId="0" applyFont="1" applyBorder="1" applyAlignment="1" applyProtection="1">
      <alignment horizontal="left" vertical="top" wrapText="1"/>
    </xf>
  </cellXfs>
  <cellStyles count="1">
    <cellStyle name="Standaard" xfId="0" builtinId="0"/>
  </cellStyles>
  <dxfs count="18">
    <dxf>
      <font>
        <color rgb="FF0033CC"/>
      </font>
    </dxf>
    <dxf>
      <font>
        <color rgb="FFFF0000"/>
      </font>
    </dxf>
    <dxf>
      <font>
        <color theme="0"/>
      </font>
      <fill>
        <patternFill>
          <bgColor rgb="FFFF0000"/>
        </patternFill>
      </fill>
    </dxf>
    <dxf>
      <font>
        <color theme="0"/>
      </font>
      <fill>
        <patternFill>
          <bgColor rgb="FFFF0000"/>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ill>
        <patternFill>
          <bgColor theme="0" tint="-0.24994659260841701"/>
        </patternFill>
      </fill>
    </dxf>
    <dxf>
      <fill>
        <patternFill>
          <bgColor rgb="FFCCFF66"/>
        </patternFill>
      </fill>
    </dxf>
    <dxf>
      <border>
        <left/>
        <right/>
        <top/>
        <bottom/>
      </border>
    </dxf>
  </dxfs>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304800</xdr:colOff>
      <xdr:row>0</xdr:row>
      <xdr:rowOff>0</xdr:rowOff>
    </xdr:from>
    <xdr:to>
      <xdr:col>13</xdr:col>
      <xdr:colOff>200025</xdr:colOff>
      <xdr:row>3</xdr:row>
      <xdr:rowOff>171450</xdr:rowOff>
    </xdr:to>
    <xdr:pic>
      <xdr:nvPicPr>
        <xdr:cNvPr id="16074" name="Afbeelding 1" descr="https://scontent-a-ams.xx.fbcdn.net/hphotos-ash3/1482738_400709976727608_1518458017_n.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 t="29649" r="1819" b="34721"/>
        <a:stretch>
          <a:fillRect/>
        </a:stretch>
      </xdr:blipFill>
      <xdr:spPr bwMode="auto">
        <a:xfrm>
          <a:off x="5791200" y="0"/>
          <a:ext cx="23336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28575</xdr:colOff>
      <xdr:row>0</xdr:row>
      <xdr:rowOff>19049</xdr:rowOff>
    </xdr:from>
    <xdr:ext cx="8458200" cy="33785339"/>
    <xdr:sp macro="" textlink="">
      <xdr:nvSpPr>
        <xdr:cNvPr id="2" name="Tekstvak 1"/>
        <xdr:cNvSpPr txBox="1"/>
      </xdr:nvSpPr>
      <xdr:spPr>
        <a:xfrm>
          <a:off x="28575" y="19049"/>
          <a:ext cx="8458200" cy="3378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nl-BE" sz="1600" b="0" i="1">
              <a:solidFill>
                <a:schemeClr val="tx1"/>
              </a:solidFill>
              <a:effectLst/>
              <a:latin typeface="+mn-lt"/>
              <a:ea typeface="+mn-ea"/>
              <a:cs typeface="+mn-cs"/>
            </a:rPr>
            <a:t>Wij</a:t>
          </a:r>
          <a:r>
            <a:rPr lang="nl-BE" sz="1600" b="0" i="1" baseline="0">
              <a:solidFill>
                <a:schemeClr val="tx1"/>
              </a:solidFill>
              <a:effectLst/>
              <a:latin typeface="+mn-lt"/>
              <a:ea typeface="+mn-ea"/>
              <a:cs typeface="+mn-cs"/>
            </a:rPr>
            <a:t> bieden dit formulier gratis aan en hopen dat u er veel aan hebt. </a:t>
          </a:r>
        </a:p>
        <a:p>
          <a:pPr algn="l"/>
          <a:r>
            <a:rPr lang="nl-BE" sz="1600" b="0" i="1" baseline="0">
              <a:solidFill>
                <a:schemeClr val="tx1"/>
              </a:solidFill>
              <a:effectLst/>
              <a:latin typeface="+mn-lt"/>
              <a:ea typeface="+mn-ea"/>
              <a:cs typeface="+mn-cs"/>
            </a:rPr>
            <a:t>Dankzij </a:t>
          </a:r>
          <a:r>
            <a:rPr lang="nl-BE" sz="1600" b="1" i="1" baseline="0">
              <a:solidFill>
                <a:schemeClr val="tx1"/>
              </a:solidFill>
              <a:effectLst/>
              <a:latin typeface="+mn-lt"/>
              <a:ea typeface="+mn-ea"/>
              <a:cs typeface="+mn-cs"/>
            </a:rPr>
            <a:t>uw lidmaatschap </a:t>
          </a:r>
          <a:r>
            <a:rPr lang="nl-BE" sz="1600" b="0" i="1" baseline="0">
              <a:solidFill>
                <a:schemeClr val="tx1"/>
              </a:solidFill>
              <a:effectLst/>
              <a:latin typeface="+mn-lt"/>
              <a:ea typeface="+mn-ea"/>
              <a:cs typeface="+mn-cs"/>
            </a:rPr>
            <a:t>kunnen wij onze dienstverlening verder</a:t>
          </a:r>
        </a:p>
        <a:p>
          <a:pPr algn="l"/>
          <a:r>
            <a:rPr lang="nl-BE" sz="1600" b="0" i="1" baseline="0">
              <a:solidFill>
                <a:schemeClr val="tx1"/>
              </a:solidFill>
              <a:effectLst/>
              <a:latin typeface="+mn-lt"/>
              <a:ea typeface="+mn-ea"/>
              <a:cs typeface="+mn-cs"/>
            </a:rPr>
            <a:t>uitbouwen en kunnen we blijven ijveren voor een versteviging </a:t>
          </a:r>
        </a:p>
        <a:p>
          <a:pPr algn="l"/>
          <a:r>
            <a:rPr lang="nl-BE" sz="1600" b="0" i="1" baseline="0">
              <a:solidFill>
                <a:schemeClr val="tx1"/>
              </a:solidFill>
              <a:effectLst/>
              <a:latin typeface="+mn-lt"/>
              <a:ea typeface="+mn-ea"/>
              <a:cs typeface="+mn-cs"/>
            </a:rPr>
            <a:t>en uitbreiding van het PAB systeem.</a:t>
          </a:r>
        </a:p>
        <a:p>
          <a:pPr algn="l"/>
          <a:endParaRPr lang="nl-BE" sz="1600" b="0" i="1" baseline="0">
            <a:solidFill>
              <a:schemeClr val="tx1"/>
            </a:solidFill>
            <a:effectLst/>
            <a:latin typeface="+mn-lt"/>
            <a:ea typeface="+mn-ea"/>
            <a:cs typeface="+mn-cs"/>
          </a:endParaRPr>
        </a:p>
        <a:p>
          <a:pPr algn="ctr"/>
          <a:r>
            <a:rPr lang="nl-BE" sz="2000" b="0" i="0" baseline="0">
              <a:solidFill>
                <a:schemeClr val="tx1"/>
              </a:solidFill>
              <a:effectLst/>
              <a:latin typeface="+mn-lt"/>
              <a:ea typeface="+mn-ea"/>
              <a:cs typeface="+mn-cs"/>
            </a:rPr>
            <a:t>Uw lidmaatschap doet ons leven!</a:t>
          </a:r>
          <a:endParaRPr lang="nl-BE" sz="2000" b="1">
            <a:solidFill>
              <a:schemeClr val="tx1"/>
            </a:solidFill>
            <a:effectLst/>
            <a:latin typeface="+mn-lt"/>
            <a:ea typeface="+mn-ea"/>
            <a:cs typeface="+mn-cs"/>
          </a:endParaRPr>
        </a:p>
        <a:p>
          <a:endParaRPr lang="nl-BE" sz="1600" b="1">
            <a:solidFill>
              <a:schemeClr val="tx1"/>
            </a:solidFill>
            <a:effectLst/>
            <a:latin typeface="+mn-lt"/>
            <a:ea typeface="+mn-ea"/>
            <a:cs typeface="+mn-cs"/>
          </a:endParaRPr>
        </a:p>
        <a:p>
          <a:r>
            <a:rPr lang="nl-BE" sz="1600" b="1">
              <a:solidFill>
                <a:schemeClr val="tx1"/>
              </a:solidFill>
              <a:effectLst/>
              <a:latin typeface="+mn-lt"/>
              <a:ea typeface="+mn-ea"/>
              <a:cs typeface="+mn-cs"/>
            </a:rPr>
            <a:t>Hoe werken met deze kostenstaat?</a:t>
          </a:r>
        </a:p>
        <a:p>
          <a:endParaRPr lang="nl-BE" sz="1600" b="1">
            <a:solidFill>
              <a:schemeClr val="tx1"/>
            </a:solidFill>
            <a:effectLst/>
            <a:latin typeface="+mn-lt"/>
            <a:ea typeface="+mn-ea"/>
            <a:cs typeface="+mn-cs"/>
          </a:endParaRPr>
        </a:p>
        <a:p>
          <a:r>
            <a:rPr lang="nl-BE" sz="1100" b="0">
              <a:solidFill>
                <a:schemeClr val="tx1"/>
              </a:solidFill>
              <a:effectLst/>
              <a:latin typeface="+mn-lt"/>
              <a:ea typeface="+mn-ea"/>
              <a:cs typeface="+mn-cs"/>
            </a:rPr>
            <a:t>Enkel de groene cellen in</a:t>
          </a:r>
          <a:r>
            <a:rPr lang="nl-BE" sz="1100" b="0" baseline="0">
              <a:solidFill>
                <a:schemeClr val="tx1"/>
              </a:solidFill>
              <a:effectLst/>
              <a:latin typeface="+mn-lt"/>
              <a:ea typeface="+mn-ea"/>
              <a:cs typeface="+mn-cs"/>
            </a:rPr>
            <a:t> tabblad samenstelling werkkapitaal; jaaroverzicht en VIA-middelen hoef jij in te vullen. De andere cellen vullen zich automatisch aan indien de groene worden ingevuld en door het invullen van de kostenstaten. </a:t>
          </a:r>
          <a:endParaRPr lang="nl-BE" sz="1600" b="1">
            <a:solidFill>
              <a:schemeClr val="tx1"/>
            </a:solidFill>
            <a:effectLst/>
            <a:latin typeface="+mn-lt"/>
            <a:ea typeface="+mn-ea"/>
            <a:cs typeface="+mn-cs"/>
          </a:endParaRP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In het </a:t>
          </a:r>
          <a:r>
            <a:rPr lang="nl-BE" sz="1100" b="1">
              <a:solidFill>
                <a:schemeClr val="tx1"/>
              </a:solidFill>
              <a:effectLst/>
              <a:latin typeface="+mn-lt"/>
              <a:ea typeface="+mn-ea"/>
              <a:cs typeface="+mn-cs"/>
            </a:rPr>
            <a:t>tabblad jaaroverzicht</a:t>
          </a:r>
          <a:r>
            <a:rPr lang="nl-BE" sz="1100">
              <a:solidFill>
                <a:schemeClr val="tx1"/>
              </a:solidFill>
              <a:effectLst/>
              <a:latin typeface="+mn-lt"/>
              <a:ea typeface="+mn-ea"/>
              <a:cs typeface="+mn-cs"/>
            </a:rPr>
            <a:t> vul je bij de start van het jaar bovenaan jouw </a:t>
          </a:r>
          <a:r>
            <a:rPr lang="nl-BE" sz="1100" b="1">
              <a:solidFill>
                <a:schemeClr val="tx1"/>
              </a:solidFill>
              <a:effectLst/>
              <a:latin typeface="+mn-lt"/>
              <a:ea typeface="+mn-ea"/>
              <a:cs typeface="+mn-cs"/>
            </a:rPr>
            <a:t>totale jaarbudget</a:t>
          </a:r>
          <a:r>
            <a:rPr lang="nl-BE" sz="1100">
              <a:solidFill>
                <a:schemeClr val="tx1"/>
              </a:solidFill>
              <a:effectLst/>
              <a:latin typeface="+mn-lt"/>
              <a:ea typeface="+mn-ea"/>
              <a:cs typeface="+mn-cs"/>
            </a:rPr>
            <a:t> in. </a:t>
          </a:r>
        </a:p>
        <a:p>
          <a:r>
            <a:rPr lang="nl-BE" sz="1100">
              <a:solidFill>
                <a:schemeClr val="tx1"/>
              </a:solidFill>
              <a:effectLst/>
              <a:latin typeface="+mn-lt"/>
              <a:ea typeface="+mn-ea"/>
              <a:cs typeface="+mn-cs"/>
            </a:rPr>
            <a:t>Tel er 50 euro bij voor het lidgeld van Onafhankelijk Leven.</a:t>
          </a:r>
        </a:p>
        <a:p>
          <a:r>
            <a:rPr lang="nl-BE" sz="1100">
              <a:solidFill>
                <a:schemeClr val="tx1"/>
              </a:solidFill>
              <a:effectLst/>
              <a:latin typeface="+mn-lt"/>
              <a:ea typeface="+mn-ea"/>
              <a:cs typeface="+mn-cs"/>
            </a:rPr>
            <a:t>Het berekent automatisch hoeveel je van je jaarbudget mag gebruiken voor indirecte kosten, dit is maximum 5% van je jaarbudget. </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Belangrijk om te weten in verband met de 50 euro die je bovenop je jaarbudget krijgt van het VAPH: </a:t>
          </a:r>
        </a:p>
        <a:p>
          <a:r>
            <a:rPr lang="nl-BE" sz="1100">
              <a:solidFill>
                <a:schemeClr val="tx1"/>
              </a:solidFill>
              <a:effectLst/>
              <a:latin typeface="+mn-lt"/>
              <a:ea typeface="+mn-ea"/>
              <a:cs typeface="+mn-cs"/>
            </a:rPr>
            <a:t>Deze 50 euro wordt apart gestort in de loop van 2017.</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Het VAPH zal automatisch na de eerste kostenstaat 50 euro minder storten, omdat je deze 50 euro op een ander moment gestort krijgt.</a:t>
          </a:r>
        </a:p>
        <a:p>
          <a:r>
            <a:rPr lang="nl-BE" sz="1100">
              <a:solidFill>
                <a:schemeClr val="tx1"/>
              </a:solidFill>
              <a:effectLst/>
              <a:latin typeface="+mn-lt"/>
              <a:ea typeface="+mn-ea"/>
              <a:cs typeface="+mn-cs"/>
            </a:rPr>
            <a:t>Het totaal in de kolom 'Stortingen VAPH' na KS 1 mag hetzelfde bedrag blijven.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Daarna ga je naar het tabblad </a:t>
          </a:r>
          <a:r>
            <a:rPr lang="nl-BE" sz="1100" b="1">
              <a:solidFill>
                <a:schemeClr val="tx1"/>
              </a:solidFill>
              <a:effectLst/>
              <a:latin typeface="+mn-lt"/>
              <a:ea typeface="+mn-ea"/>
              <a:cs typeface="+mn-cs"/>
            </a:rPr>
            <a:t>'Samenstelling werkkapitaal'</a:t>
          </a:r>
          <a:r>
            <a:rPr lang="nl-BE" sz="1100">
              <a:solidFill>
                <a:schemeClr val="tx1"/>
              </a:solidFill>
              <a:effectLst/>
              <a:latin typeface="+mn-lt"/>
              <a:ea typeface="+mn-ea"/>
              <a:cs typeface="+mn-cs"/>
            </a:rPr>
            <a:t> en vul je de bedragen in die voor jou van toepassing zijn.</a:t>
          </a:r>
        </a:p>
        <a:p>
          <a:endParaRPr lang="nl-BE" sz="1100">
            <a:solidFill>
              <a:schemeClr val="tx1"/>
            </a:solidFill>
            <a:effectLst/>
            <a:latin typeface="+mn-lt"/>
            <a:ea typeface="+mn-ea"/>
            <a:cs typeface="+mn-cs"/>
          </a:endParaRPr>
        </a:p>
        <a:p>
          <a:r>
            <a:rPr lang="nl-BE" sz="1400" b="1">
              <a:solidFill>
                <a:schemeClr val="tx1"/>
              </a:solidFill>
              <a:effectLst/>
              <a:latin typeface="+mn-lt"/>
              <a:ea typeface="+mn-ea"/>
              <a:cs typeface="+mn-cs"/>
            </a:rPr>
            <a:t>Tabblad Samenstelling werkkapitaal</a:t>
          </a:r>
          <a:endParaRPr lang="nl-BE" sz="1400">
            <a:solidFill>
              <a:schemeClr val="tx1"/>
            </a:solidFill>
            <a:effectLst/>
            <a:latin typeface="+mn-lt"/>
            <a:ea typeface="+mn-ea"/>
            <a:cs typeface="+mn-cs"/>
          </a:endParaRP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Dit bestaat uit verschillende onderdelen die je invult:</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1. Resterend budget 2017</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Dit is het bedrag dat je in 2017 niet hebt gebruikt. Maak hiervoor de volgende berekening:</a:t>
          </a:r>
        </a:p>
        <a:p>
          <a:r>
            <a:rPr lang="nl-BE" sz="1100">
              <a:solidFill>
                <a:schemeClr val="tx1"/>
              </a:solidFill>
              <a:effectLst/>
              <a:latin typeface="+mn-lt"/>
              <a:ea typeface="+mn-ea"/>
              <a:cs typeface="+mn-cs"/>
            </a:rPr>
            <a:t>jaarbudget – totaal van ingediende kosten.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Dit bedrag kan je ook in jaaroverzicht van 2017 zien staan, links onderaan.</a:t>
          </a:r>
        </a:p>
        <a:p>
          <a:r>
            <a:rPr lang="nl-BE" sz="1100">
              <a:solidFill>
                <a:schemeClr val="tx1"/>
              </a:solidFill>
              <a:effectLst/>
              <a:latin typeface="+mn-lt"/>
              <a:ea typeface="+mn-ea"/>
              <a:cs typeface="+mn-cs"/>
            </a:rPr>
            <a:t>Dit totaal weet je pas volledig nadat je de laatste kostenstaat van 2017 hebt ingediend en je de samenvatting van 2017 hebt ontvangen van de PAB-cel.</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Het kan ook zijn dat je jaarbudget (of meer) hebt uitgegeven. Dan hoef je hier niks in te vullen.</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2. Totaal stortingen VAPH 2017 verschillend van totaal jaarbudget 2017</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Hier moet je enkel iets invullen als je in 1 van de volgende situaties zit:</a:t>
          </a:r>
        </a:p>
        <a:p>
          <a:pPr lvl="0"/>
          <a:r>
            <a:rPr lang="nl-BE" sz="1100">
              <a:solidFill>
                <a:schemeClr val="tx1"/>
              </a:solidFill>
              <a:effectLst/>
              <a:latin typeface="+mn-lt"/>
              <a:ea typeface="+mn-ea"/>
              <a:cs typeface="+mn-cs"/>
            </a:rPr>
            <a:t>- Je hebt van het VAPH een hoger bedrag gestort gekregen waarop je eigenlijk recht op hebt (= je jaarbudget). Wanneer komt dit voor?</a:t>
          </a:r>
        </a:p>
        <a:p>
          <a:r>
            <a:rPr lang="nl-BE" sz="1100">
              <a:solidFill>
                <a:schemeClr val="tx1"/>
              </a:solidFill>
              <a:effectLst/>
              <a:latin typeface="+mn-lt"/>
              <a:ea typeface="+mn-ea"/>
              <a:cs typeface="+mn-cs"/>
            </a:rPr>
            <a:t>Indien je bijvoorbeeld in oktober 2017 bent gestart met PAB. Je ontvangt 5/12de van je jaarbudget, maar je mocht hiervan maar 3/12de gebruiken in 2017.</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Het resterende bedrag (2/12de) vul je hier in.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Maak de berekening: totaal dat je van het VAPH hebt ontvangen (F35-F37) – je jaarbudget waar je recht op hebt (F1-F6)</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Vul het verschil hier in.</a:t>
          </a:r>
          <a:br>
            <a:rPr lang="nl-BE" sz="1100">
              <a:solidFill>
                <a:schemeClr val="tx1"/>
              </a:solidFill>
              <a:effectLst/>
              <a:latin typeface="+mn-lt"/>
              <a:ea typeface="+mn-ea"/>
              <a:cs typeface="+mn-cs"/>
            </a:rPr>
          </a:br>
          <a:endParaRPr lang="nl-BE" sz="1100">
            <a:solidFill>
              <a:schemeClr val="tx1"/>
            </a:solidFill>
            <a:effectLst/>
            <a:latin typeface="+mn-lt"/>
            <a:ea typeface="+mn-ea"/>
            <a:cs typeface="+mn-cs"/>
          </a:endParaRPr>
        </a:p>
        <a:p>
          <a:pPr lvl="0"/>
          <a:r>
            <a:rPr lang="nl-BE" sz="1100">
              <a:solidFill>
                <a:schemeClr val="tx1"/>
              </a:solidFill>
              <a:effectLst/>
              <a:latin typeface="+mn-lt"/>
              <a:ea typeface="+mn-ea"/>
              <a:cs typeface="+mn-cs"/>
            </a:rPr>
            <a:t>- Je hebt van het VAPH niet je volledige jaarbudget gestort gekregen.</a:t>
          </a:r>
        </a:p>
        <a:p>
          <a:r>
            <a:rPr lang="nl-BE" sz="1100">
              <a:solidFill>
                <a:schemeClr val="tx1"/>
              </a:solidFill>
              <a:effectLst/>
              <a:latin typeface="+mn-lt"/>
              <a:ea typeface="+mn-ea"/>
              <a:cs typeface="+mn-cs"/>
            </a:rPr>
            <a:t>Maak de volgende berekening: totaal dat je van VAPH hebt ontvangen (F35-37) - totaal van je jaarbudget. Dit verschil vul je hier in met een – voor.   </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3. Bedrag in wacht 1 tot en met 4</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Vul hier de bedragen in die in het jaaroverzicht van 2017 in de kolom ‘in wacht’ staan.</a:t>
          </a:r>
        </a:p>
        <a:p>
          <a:endParaRPr lang="nl-BE" sz="1100">
            <a:solidFill>
              <a:schemeClr val="tx1"/>
            </a:solidFill>
            <a:effectLst/>
            <a:latin typeface="+mn-lt"/>
            <a:ea typeface="+mn-ea"/>
            <a:cs typeface="+mn-cs"/>
          </a:endParaRPr>
        </a:p>
        <a:p>
          <a:pPr lvl="0"/>
          <a:r>
            <a:rPr lang="nl-BE" sz="1100">
              <a:solidFill>
                <a:schemeClr val="tx1"/>
              </a:solidFill>
              <a:effectLst/>
              <a:latin typeface="+mn-lt"/>
              <a:ea typeface="+mn-ea"/>
              <a:cs typeface="+mn-cs"/>
            </a:rPr>
            <a:t>- De bedragen die je in deze 3 onderdelen al dan niet hebt moeten invullen,</a:t>
          </a:r>
        </a:p>
        <a:p>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tx1"/>
              </a:solidFill>
              <a:effectLst/>
              <a:latin typeface="+mn-lt"/>
              <a:ea typeface="+mn-ea"/>
              <a:cs typeface="+mn-cs"/>
            </a:rPr>
            <a:t>worden automatisch opgeteld en komen in het vakje naast ‘Werkkapitaal 2018’. </a:t>
          </a:r>
        </a:p>
        <a:p>
          <a:pPr marL="0" marR="0" lvl="0" indent="0" defTabSz="914400" eaLnBrk="1" fontAlgn="auto" latinLnBrk="0" hangingPunct="1">
            <a:lnSpc>
              <a:spcPct val="100000"/>
            </a:lnSpc>
            <a:spcBef>
              <a:spcPts val="0"/>
            </a:spcBef>
            <a:spcAft>
              <a:spcPts val="0"/>
            </a:spcAft>
            <a:buClrTx/>
            <a:buSzTx/>
            <a:buFontTx/>
            <a:buNone/>
            <a:tabLst/>
            <a:defRPr/>
          </a:pPr>
          <a:r>
            <a:rPr lang="nl-BE" sz="1100" b="1" u="sng" baseline="0">
              <a:solidFill>
                <a:schemeClr val="tx1"/>
              </a:solidFill>
              <a:effectLst/>
              <a:latin typeface="+mn-lt"/>
              <a:ea typeface="+mn-ea"/>
              <a:cs typeface="+mn-cs"/>
            </a:rPr>
            <a:t>NIEUW</a:t>
          </a:r>
          <a:r>
            <a:rPr lang="nl-BE" sz="1100" baseline="0">
              <a:solidFill>
                <a:schemeClr val="tx1"/>
              </a:solidFill>
              <a:effectLst/>
              <a:latin typeface="+mn-lt"/>
              <a:ea typeface="+mn-ea"/>
              <a:cs typeface="+mn-cs"/>
            </a:rPr>
            <a:t>: Je werkkapitaal maakt vanaf 2018 geen deel meer uit van je budget en staat na elke storting van het VAPH op de rekening (als je ondertussen geen nieuwe betalingen hebt gedaan). Dit werkkapitaal is dus geen extra budget om te besteden. Voor meer informatie hierover kan je terecht bij de advieslijn van Onafhankelijk Leven vzw. </a:t>
          </a:r>
          <a:endParaRPr lang="nl-BE">
            <a:effectLst/>
          </a:endParaRPr>
        </a:p>
        <a:p>
          <a:endParaRPr lang="nl-BE" sz="1100">
            <a:solidFill>
              <a:schemeClr val="tx1"/>
            </a:solidFill>
            <a:effectLst/>
            <a:latin typeface="+mn-lt"/>
            <a:ea typeface="+mn-ea"/>
            <a:cs typeface="+mn-cs"/>
          </a:endParaRPr>
        </a:p>
        <a:p>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4. Wijziging combinatie of herziening</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Er is in dit tabblad ook ruimte voorzien die je </a:t>
          </a:r>
          <a:r>
            <a:rPr lang="nl-BE" sz="1100" u="sng">
              <a:solidFill>
                <a:schemeClr val="tx1"/>
              </a:solidFill>
              <a:effectLst/>
              <a:latin typeface="+mn-lt"/>
              <a:ea typeface="+mn-ea"/>
              <a:cs typeface="+mn-cs"/>
            </a:rPr>
            <a:t>enkel </a:t>
          </a:r>
          <a:r>
            <a:rPr lang="nl-BE" sz="1100">
              <a:solidFill>
                <a:schemeClr val="tx1"/>
              </a:solidFill>
              <a:effectLst/>
              <a:latin typeface="+mn-lt"/>
              <a:ea typeface="+mn-ea"/>
              <a:cs typeface="+mn-cs"/>
            </a:rPr>
            <a:t>moet invullen indien je jaarbudget in de loop van het jaar verhoogd of verlaagd.  </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Dit kan zijn: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1. Naar aanleiding van een wijziging in het aantal dagdelen zijn dat je PAB combineert met een semi-internaat.</a:t>
          </a:r>
        </a:p>
        <a:p>
          <a:r>
            <a:rPr lang="nl-BE" sz="1100">
              <a:solidFill>
                <a:schemeClr val="tx1"/>
              </a:solidFill>
              <a:effectLst/>
              <a:latin typeface="+mn-lt"/>
              <a:ea typeface="+mn-ea"/>
              <a:cs typeface="+mn-cs"/>
            </a:rPr>
            <a:t>Deze wijziging kan zowel een verhoging (indien je het aantal dagdelen vermindert) als een verlaging (indien je het aantal dagdelen verhoogt) zijn.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2. Als je een verhoging van je PAB hebt toegekend gekregen.</a:t>
          </a:r>
        </a:p>
        <a:p>
          <a:r>
            <a:rPr lang="nl-BE" sz="1100">
              <a:solidFill>
                <a:schemeClr val="tx1"/>
              </a:solidFill>
              <a:effectLst/>
              <a:latin typeface="+mn-lt"/>
              <a:ea typeface="+mn-ea"/>
              <a:cs typeface="+mn-cs"/>
            </a:rPr>
            <a:t>Bij een verlaging van je jaarbudget, zet je een – voor het bedrag.</a:t>
          </a:r>
        </a:p>
        <a:p>
          <a:r>
            <a:rPr lang="nl-BE" sz="1100">
              <a:solidFill>
                <a:schemeClr val="tx1"/>
              </a:solidFill>
              <a:effectLst/>
              <a:latin typeface="+mn-lt"/>
              <a:ea typeface="+mn-ea"/>
              <a:cs typeface="+mn-cs"/>
            </a:rPr>
            <a:t>Vul je hier een bedrag in, dan komt er een bijkomend tabelletje tevoorschijn.</a:t>
          </a:r>
        </a:p>
        <a:p>
          <a:r>
            <a:rPr lang="nl-BE" sz="1100">
              <a:solidFill>
                <a:schemeClr val="tx1"/>
              </a:solidFill>
              <a:effectLst/>
              <a:latin typeface="+mn-lt"/>
              <a:ea typeface="+mn-ea"/>
              <a:cs typeface="+mn-cs"/>
            </a:rPr>
            <a:t>Door het invullen van deze tabel, kan je berekenen wat je te gebruiken jaarbudget is na de wijziging.</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Je vult eerst je toegekende jaarbudget in van voor de wijziging. De datum wordt automatisch ingevuld.</a:t>
          </a:r>
        </a:p>
        <a:p>
          <a:r>
            <a:rPr lang="nl-BE" sz="1100">
              <a:solidFill>
                <a:schemeClr val="tx1"/>
              </a:solidFill>
              <a:effectLst/>
              <a:latin typeface="+mn-lt"/>
              <a:ea typeface="+mn-ea"/>
              <a:cs typeface="+mn-cs"/>
            </a:rPr>
            <a:t>Daaronder vul je je toegekende jaarbudget in van na de wijziging en vult de datum in vanaf wanneer je recht hebt op dit nieuwe jaarbudget.</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Als je dit hebt ingevuld, wordt automatisch berekend wat je effectief in 2017 mag gebruiken van PAB.</a:t>
          </a:r>
        </a:p>
        <a:p>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Dit bedrag dien je zelf aan te passen in het jaaroverzicht! Dit gebeurt niet automatisch.</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5. VIA-middelen (2017)</a:t>
          </a:r>
          <a:endParaRPr lang="nl-BE" sz="1100">
            <a:solidFill>
              <a:schemeClr val="tx1"/>
            </a:solidFill>
            <a:effectLst/>
            <a:latin typeface="+mn-lt"/>
            <a:ea typeface="+mn-ea"/>
            <a:cs typeface="+mn-cs"/>
          </a:endParaRPr>
        </a:p>
        <a:p>
          <a:pPr lvl="0"/>
          <a:r>
            <a:rPr lang="nl-BE" sz="1100">
              <a:solidFill>
                <a:schemeClr val="tx1"/>
              </a:solidFill>
              <a:effectLst/>
              <a:latin typeface="+mn-lt"/>
              <a:ea typeface="+mn-ea"/>
              <a:cs typeface="+mn-cs"/>
            </a:rPr>
            <a:t>- Totaal gestort door VAPH</a:t>
          </a:r>
        </a:p>
        <a:p>
          <a:r>
            <a:rPr lang="nl-BE" sz="1100">
              <a:solidFill>
                <a:schemeClr val="tx1"/>
              </a:solidFill>
              <a:effectLst/>
              <a:latin typeface="+mn-lt"/>
              <a:ea typeface="+mn-ea"/>
              <a:cs typeface="+mn-cs"/>
            </a:rPr>
            <a:t>Dit bedrag vind je in de kostenstaat van 2017 op het tabblad VIA-middelen onderaan de kolom stortingen VAPH.		</a:t>
          </a:r>
        </a:p>
        <a:p>
          <a:pPr lvl="0"/>
          <a:endParaRPr lang="nl-BE" sz="1100">
            <a:solidFill>
              <a:schemeClr val="tx1"/>
            </a:solidFill>
            <a:effectLst/>
            <a:latin typeface="+mn-lt"/>
            <a:ea typeface="+mn-ea"/>
            <a:cs typeface="+mn-cs"/>
          </a:endParaRPr>
        </a:p>
        <a:p>
          <a:pPr lvl="0"/>
          <a:r>
            <a:rPr lang="nl-BE" sz="1100">
              <a:solidFill>
                <a:schemeClr val="tx1"/>
              </a:solidFill>
              <a:effectLst/>
              <a:latin typeface="+mn-lt"/>
              <a:ea typeface="+mn-ea"/>
              <a:cs typeface="+mn-cs"/>
            </a:rPr>
            <a:t>- Gebruikt in 2017</a:t>
          </a:r>
        </a:p>
        <a:p>
          <a:r>
            <a:rPr lang="nl-BE" sz="1100">
              <a:solidFill>
                <a:schemeClr val="tx1"/>
              </a:solidFill>
              <a:effectLst/>
              <a:latin typeface="+mn-lt"/>
              <a:ea typeface="+mn-ea"/>
              <a:cs typeface="+mn-cs"/>
            </a:rPr>
            <a:t>Bedrag waarmee je je budget in 2017overschreden hebt. Dit mag niet meer zijn dan het totaal VIA middelen waar je recht op had.  </a:t>
          </a:r>
          <a:r>
            <a:rPr lang="nl-BE" sz="1100">
              <a:solidFill>
                <a:srgbClr val="FF0000"/>
              </a:solidFill>
              <a:effectLst/>
              <a:latin typeface="+mn-lt"/>
              <a:ea typeface="+mn-ea"/>
              <a:cs typeface="+mn-cs"/>
            </a:rPr>
            <a:t>Staat in rood op je jaaroverzicht KS 2016.</a:t>
          </a:r>
          <a:r>
            <a:rPr lang="nl-BE" sz="1100">
              <a:solidFill>
                <a:schemeClr val="tx1"/>
              </a:solidFill>
              <a:effectLst/>
              <a:latin typeface="+mn-lt"/>
              <a:ea typeface="+mn-ea"/>
              <a:cs typeface="+mn-cs"/>
            </a:rPr>
            <a:t>						</a:t>
          </a:r>
        </a:p>
        <a:p>
          <a:pPr lvl="0"/>
          <a:endParaRPr lang="nl-BE" sz="1100">
            <a:solidFill>
              <a:schemeClr val="tx1"/>
            </a:solidFill>
            <a:effectLst/>
            <a:latin typeface="+mn-lt"/>
            <a:ea typeface="+mn-ea"/>
            <a:cs typeface="+mn-cs"/>
          </a:endParaRPr>
        </a:p>
        <a:p>
          <a:pPr lvl="0"/>
          <a:r>
            <a:rPr lang="nl-BE" sz="1100">
              <a:solidFill>
                <a:schemeClr val="tx1"/>
              </a:solidFill>
              <a:effectLst/>
              <a:latin typeface="+mn-lt"/>
              <a:ea typeface="+mn-ea"/>
              <a:cs typeface="+mn-cs"/>
            </a:rPr>
            <a:t>-</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Saldo</a:t>
          </a:r>
        </a:p>
        <a:p>
          <a:r>
            <a:rPr lang="nl-BE" sz="1100">
              <a:solidFill>
                <a:schemeClr val="tx1"/>
              </a:solidFill>
              <a:effectLst/>
              <a:latin typeface="+mn-lt"/>
              <a:ea typeface="+mn-ea"/>
              <a:cs typeface="+mn-cs"/>
            </a:rPr>
            <a:t>Dit wordt automatisch ingevuld door Excel. </a:t>
          </a:r>
        </a:p>
        <a:p>
          <a:r>
            <a:rPr lang="nl-BE" sz="1100">
              <a:solidFill>
                <a:schemeClr val="tx1"/>
              </a:solidFill>
              <a:effectLst/>
              <a:latin typeface="+mn-lt"/>
              <a:ea typeface="+mn-ea"/>
              <a:cs typeface="+mn-cs"/>
            </a:rPr>
            <a:t>Als het saldo positief is, zal je dit later  ingehouden worden door het VAPH in een komende kostenstaat. Als het negatief is moet je later nog een bijstorting krijgen.</a:t>
          </a:r>
        </a:p>
        <a:p>
          <a:r>
            <a:rPr lang="nl-BE" sz="1100">
              <a:solidFill>
                <a:schemeClr val="tx1"/>
              </a:solidFill>
              <a:effectLst/>
              <a:latin typeface="+mn-lt"/>
              <a:ea typeface="+mn-ea"/>
              <a:cs typeface="+mn-cs"/>
            </a:rPr>
            <a:t/>
          </a:r>
          <a:br>
            <a:rPr lang="nl-BE" sz="1100">
              <a:solidFill>
                <a:schemeClr val="tx1"/>
              </a:solidFill>
              <a:effectLst/>
              <a:latin typeface="+mn-lt"/>
              <a:ea typeface="+mn-ea"/>
              <a:cs typeface="+mn-cs"/>
            </a:rPr>
          </a:br>
          <a:r>
            <a:rPr lang="nl-BE" sz="1100">
              <a:solidFill>
                <a:schemeClr val="tx1"/>
              </a:solidFill>
              <a:effectLst/>
              <a:latin typeface="+mn-lt"/>
              <a:ea typeface="+mn-ea"/>
              <a:cs typeface="+mn-cs"/>
            </a:rPr>
            <a:t>Dit bedrag  komt ter informatie bij tabblad VIA middelen. Je mag dit bedrag niet meer uitgeven in 2018.</a:t>
          </a:r>
        </a:p>
        <a:p>
          <a:endParaRPr lang="nl-BE" sz="1100" b="1">
            <a:solidFill>
              <a:schemeClr val="tx1"/>
            </a:solidFill>
            <a:effectLst/>
            <a:latin typeface="+mn-lt"/>
            <a:ea typeface="+mn-ea"/>
            <a:cs typeface="+mn-cs"/>
          </a:endParaRPr>
        </a:p>
        <a:p>
          <a:r>
            <a:rPr lang="nl-BE" sz="1400" b="1">
              <a:solidFill>
                <a:schemeClr val="tx1"/>
              </a:solidFill>
              <a:effectLst/>
              <a:latin typeface="+mn-lt"/>
              <a:ea typeface="+mn-ea"/>
              <a:cs typeface="+mn-cs"/>
            </a:rPr>
            <a:t>Tabbladen KS 1, KS 2, KS 3, KS 4, KS 5, KS 6</a:t>
          </a:r>
        </a:p>
        <a:p>
          <a:endParaRPr lang="nl-BE" sz="1400">
            <a:solidFill>
              <a:schemeClr val="tx1"/>
            </a:solidFill>
            <a:effectLst/>
            <a:latin typeface="+mn-lt"/>
            <a:ea typeface="+mn-ea"/>
            <a:cs typeface="+mn-cs"/>
          </a:endParaRPr>
        </a:p>
        <a:p>
          <a:r>
            <a:rPr lang="nl-BE" sz="1100">
              <a:solidFill>
                <a:schemeClr val="tx1"/>
              </a:solidFill>
              <a:effectLst/>
              <a:latin typeface="+mn-lt"/>
              <a:ea typeface="+mn-ea"/>
              <a:cs typeface="+mn-cs"/>
            </a:rPr>
            <a:t>Dit is het kostenstaat-formulier zoals het VAPH het heeft gemaakt.</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Vul bij KS 1, éénmaal je naam, VF-nummer en RR-nummer in en dit staat automatisch in alle andere kostenstaten en voorbladen.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Elk jaar begin je terug vanaf 1 te nummeren. Je dient per kostenstaat door te nummeren. </a:t>
          </a:r>
          <a:br>
            <a:rPr lang="nl-BE" sz="1100">
              <a:solidFill>
                <a:schemeClr val="tx1"/>
              </a:solidFill>
              <a:effectLst/>
              <a:latin typeface="+mn-lt"/>
              <a:ea typeface="+mn-ea"/>
              <a:cs typeface="+mn-cs"/>
            </a:rPr>
          </a:br>
          <a:r>
            <a:rPr lang="nl-BE" sz="1100">
              <a:solidFill>
                <a:schemeClr val="tx1"/>
              </a:solidFill>
              <a:effectLst/>
              <a:latin typeface="+mn-lt"/>
              <a:ea typeface="+mn-ea"/>
              <a:cs typeface="+mn-cs"/>
            </a:rPr>
            <a:t>Het is verplicht de nummering </a:t>
          </a:r>
          <a:r>
            <a:rPr lang="nl-BE" sz="1100" baseline="0">
              <a:solidFill>
                <a:schemeClr val="tx1"/>
              </a:solidFill>
              <a:effectLst/>
              <a:latin typeface="+mn-lt"/>
              <a:ea typeface="+mn-ea"/>
              <a:cs typeface="+mn-cs"/>
            </a:rPr>
            <a:t> te laten voorafgaan door het het budgetjaar waarop de kost betrekking heeft.</a:t>
          </a:r>
        </a:p>
        <a:p>
          <a:endParaRPr lang="nl-BE" sz="1100" baseline="0">
            <a:solidFill>
              <a:schemeClr val="tx1"/>
            </a:solidFill>
            <a:effectLst/>
            <a:latin typeface="+mn-lt"/>
            <a:ea typeface="+mn-ea"/>
            <a:cs typeface="+mn-cs"/>
          </a:endParaRPr>
        </a:p>
        <a:p>
          <a:r>
            <a:rPr lang="nl-BE" sz="1100" baseline="0">
              <a:solidFill>
                <a:schemeClr val="tx1"/>
              </a:solidFill>
              <a:effectLst/>
              <a:latin typeface="+mn-lt"/>
              <a:ea typeface="+mn-ea"/>
              <a:cs typeface="+mn-cs"/>
            </a:rPr>
            <a:t>Bij 'omschrijving' noteer je over welke loonkost het gaat, periode waarop de kost betrekking heeft en naam van de assistent. </a:t>
          </a:r>
          <a:endParaRPr lang="nl-BE" sz="1100">
            <a:solidFill>
              <a:schemeClr val="tx1"/>
            </a:solidFill>
            <a:effectLst/>
            <a:latin typeface="+mn-lt"/>
            <a:ea typeface="+mn-ea"/>
            <a:cs typeface="+mn-cs"/>
          </a:endParaRP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Alle bedragen worden automatisch opgeteld in subtotalen en een algemene totaal. Deze worden dan ook automatisch overgenomen in het tabblad jaaroverzicht. </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Er is een onderscheid gemaakt tussen directe VIA4 kosten  en</a:t>
          </a:r>
          <a:r>
            <a:rPr lang="nl-BE" sz="1100" baseline="0">
              <a:solidFill>
                <a:schemeClr val="tx1"/>
              </a:solidFill>
              <a:effectLst/>
              <a:latin typeface="+mn-lt"/>
              <a:ea typeface="+mn-ea"/>
              <a:cs typeface="+mn-cs"/>
            </a:rPr>
            <a:t> directe niet-VIA4 kosten .</a:t>
          </a:r>
        </a:p>
        <a:p>
          <a:r>
            <a:rPr lang="nl-BE" sz="1100" baseline="0">
              <a:solidFill>
                <a:schemeClr val="tx1"/>
              </a:solidFill>
              <a:effectLst/>
              <a:latin typeface="+mn-lt"/>
              <a:ea typeface="+mn-ea"/>
              <a:cs typeface="+mn-cs"/>
            </a:rPr>
            <a:t/>
          </a:r>
          <a:br>
            <a:rPr lang="nl-BE" sz="1100" baseline="0">
              <a:solidFill>
                <a:schemeClr val="tx1"/>
              </a:solidFill>
              <a:effectLst/>
              <a:latin typeface="+mn-lt"/>
              <a:ea typeface="+mn-ea"/>
              <a:cs typeface="+mn-cs"/>
            </a:rPr>
          </a:br>
          <a:r>
            <a:rPr lang="nl-BE" sz="1100" u="sng" baseline="0">
              <a:solidFill>
                <a:schemeClr val="tx1"/>
              </a:solidFill>
              <a:effectLst/>
              <a:latin typeface="+mn-lt"/>
              <a:ea typeface="+mn-ea"/>
              <a:cs typeface="+mn-cs"/>
            </a:rPr>
            <a:t>Welke kosten van het sociaal secretariaat zet je in de kolom 'VIA 4 kosten? </a:t>
          </a:r>
          <a:endParaRPr lang="nl-BE" sz="1100" u="sng">
            <a:solidFill>
              <a:schemeClr val="tx1"/>
            </a:solidFill>
            <a:effectLst/>
            <a:latin typeface="+mn-lt"/>
            <a:ea typeface="+mn-ea"/>
            <a:cs typeface="+mn-cs"/>
          </a:endParaRPr>
        </a:p>
        <a:p>
          <a:r>
            <a:rPr lang="nl-BE" sz="1100">
              <a:solidFill>
                <a:schemeClr val="tx1"/>
              </a:solidFill>
              <a:effectLst/>
              <a:latin typeface="+mn-lt"/>
              <a:ea typeface="+mn-ea"/>
              <a:cs typeface="+mn-cs"/>
            </a:rPr>
            <a:t>Factuur van het sociaal secretariaat, het loon dat je stort aan je assistent, de factuur van de maaltijdcheques, vakantiegeld, eindejaarspremie, creditnota (vb terugbetaling RSZ).</a:t>
          </a:r>
        </a:p>
        <a:p>
          <a:endParaRPr lang="nl-BE" sz="1100" u="sng">
            <a:solidFill>
              <a:schemeClr val="tx1"/>
            </a:solidFill>
            <a:effectLst/>
            <a:latin typeface="+mn-lt"/>
            <a:ea typeface="+mn-ea"/>
            <a:cs typeface="+mn-cs"/>
          </a:endParaRPr>
        </a:p>
        <a:p>
          <a:r>
            <a:rPr lang="nl-BE" sz="1100" u="sng">
              <a:solidFill>
                <a:schemeClr val="tx1"/>
              </a:solidFill>
              <a:effectLst/>
              <a:latin typeface="+mn-lt"/>
              <a:ea typeface="+mn-ea"/>
              <a:cs typeface="+mn-cs"/>
            </a:rPr>
            <a:t>Welk kosten van het sociaal secretariaat zet je in de kolom niet-VIA4 kosten?</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De aansluitingskosten voor de arbeidsongevallenverzekering, de Externe dienst voor bescherming en preventie op het werk, ecocheques, sport- en cultuurcheques, cadeaucheques en eenmalige premie.</a:t>
          </a:r>
        </a:p>
        <a:p>
          <a:endParaRPr lang="nl-BE" sz="1100">
            <a:solidFill>
              <a:schemeClr val="tx1"/>
            </a:solidFill>
            <a:effectLst/>
            <a:latin typeface="+mn-lt"/>
            <a:ea typeface="+mn-ea"/>
            <a:cs typeface="+mn-cs"/>
          </a:endParaRPr>
        </a:p>
        <a:p>
          <a:r>
            <a:rPr lang="nl-BE" sz="1400" b="1">
              <a:solidFill>
                <a:schemeClr val="tx1"/>
              </a:solidFill>
              <a:effectLst/>
              <a:latin typeface="+mn-lt"/>
              <a:ea typeface="+mn-ea"/>
              <a:cs typeface="+mn-cs"/>
            </a:rPr>
            <a:t>Tabblad Jaaroverzicht</a:t>
          </a:r>
        </a:p>
        <a:p>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Bovenaan het schema zie je staan:</a:t>
          </a:r>
          <a:endParaRPr lang="nl-BE" sz="1100">
            <a:solidFill>
              <a:schemeClr val="tx1"/>
            </a:solidFill>
            <a:effectLst/>
            <a:latin typeface="+mn-lt"/>
            <a:ea typeface="+mn-ea"/>
            <a:cs typeface="+mn-cs"/>
          </a:endParaRPr>
        </a:p>
        <a:p>
          <a:r>
            <a:rPr lang="nl-BE" sz="1100" u="sng">
              <a:solidFill>
                <a:schemeClr val="tx1"/>
              </a:solidFill>
              <a:effectLst/>
              <a:latin typeface="+mn-lt"/>
              <a:ea typeface="+mn-ea"/>
              <a:cs typeface="+mn-cs"/>
            </a:rPr>
            <a:t>VF nummer</a:t>
          </a:r>
          <a:r>
            <a:rPr lang="nl-BE" sz="1100">
              <a:solidFill>
                <a:schemeClr val="tx1"/>
              </a:solidFill>
              <a:effectLst/>
              <a:latin typeface="+mn-lt"/>
              <a:ea typeface="+mn-ea"/>
              <a:cs typeface="+mn-cs"/>
            </a:rPr>
            <a:t>: dit wordt automatisch ingevuld</a:t>
          </a:r>
        </a:p>
        <a:p>
          <a:endParaRPr lang="nl-BE" sz="1100" u="sng">
            <a:solidFill>
              <a:schemeClr val="tx1"/>
            </a:solidFill>
            <a:effectLst/>
            <a:latin typeface="+mn-lt"/>
            <a:ea typeface="+mn-ea"/>
            <a:cs typeface="+mn-cs"/>
          </a:endParaRPr>
        </a:p>
        <a:p>
          <a:r>
            <a:rPr lang="nl-BE" sz="1100" u="sng">
              <a:solidFill>
                <a:schemeClr val="tx1"/>
              </a:solidFill>
              <a:effectLst/>
              <a:latin typeface="+mn-lt"/>
              <a:ea typeface="+mn-ea"/>
              <a:cs typeface="+mn-cs"/>
            </a:rPr>
            <a:t>Jaarbudget</a:t>
          </a:r>
          <a:r>
            <a:rPr lang="nl-BE" sz="1100">
              <a:solidFill>
                <a:schemeClr val="tx1"/>
              </a:solidFill>
              <a:effectLst/>
              <a:latin typeface="+mn-lt"/>
              <a:ea typeface="+mn-ea"/>
              <a:cs typeface="+mn-cs"/>
            </a:rPr>
            <a:t>: dit moet je zelf invullen. Let op! Dit bedrag wordt jaarlijks geïndexeerd. Tel er 50 euro bij voor het lidgeld van Onafhankelijk Leven vzw.</a:t>
          </a:r>
        </a:p>
        <a:p>
          <a:endParaRPr lang="nl-BE" sz="1100" u="sng">
            <a:solidFill>
              <a:schemeClr val="tx1"/>
            </a:solidFill>
            <a:effectLst/>
            <a:latin typeface="+mn-lt"/>
            <a:ea typeface="+mn-ea"/>
            <a:cs typeface="+mn-cs"/>
          </a:endParaRPr>
        </a:p>
        <a:p>
          <a:r>
            <a:rPr lang="nl-BE" sz="1100" u="sng">
              <a:solidFill>
                <a:schemeClr val="tx1"/>
              </a:solidFill>
              <a:effectLst/>
              <a:latin typeface="+mn-lt"/>
              <a:ea typeface="+mn-ea"/>
              <a:cs typeface="+mn-cs"/>
            </a:rPr>
            <a:t>Directe kosten en Indirecte kosten:</a:t>
          </a:r>
          <a:r>
            <a:rPr lang="nl-BE" sz="1100">
              <a:solidFill>
                <a:schemeClr val="tx1"/>
              </a:solidFill>
              <a:effectLst/>
              <a:latin typeface="+mn-lt"/>
              <a:ea typeface="+mn-ea"/>
              <a:cs typeface="+mn-cs"/>
            </a:rPr>
            <a:t> Het berekent automatisch hoeveel je van je jaarbudget mag gebruiken voor indirecte kosten, dit is maximum 5% van je jaarbudget</a:t>
          </a:r>
          <a:r>
            <a:rPr lang="nl-BE" sz="1100" b="1">
              <a:solidFill>
                <a:schemeClr val="tx1"/>
              </a:solidFill>
              <a:effectLst/>
              <a:latin typeface="+mn-lt"/>
              <a:ea typeface="+mn-ea"/>
              <a:cs typeface="+mn-cs"/>
            </a:rPr>
            <a:t>.</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Het schema bestaat uit 2 grote kolommen:</a:t>
          </a:r>
        </a:p>
        <a:p>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1. Ingediende kosten</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In deze kolom zie je per kostenstaat dat je indient:</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1. je totaal van directe VIA 4-kosten</a:t>
          </a:r>
        </a:p>
        <a:p>
          <a:r>
            <a:rPr lang="nl-BE" sz="1100">
              <a:solidFill>
                <a:schemeClr val="tx1"/>
              </a:solidFill>
              <a:effectLst/>
              <a:latin typeface="+mn-lt"/>
              <a:ea typeface="+mn-ea"/>
              <a:cs typeface="+mn-cs"/>
            </a:rPr>
            <a:t>2.</a:t>
          </a:r>
          <a:r>
            <a:rPr lang="nl-BE" sz="1100" baseline="0">
              <a:solidFill>
                <a:schemeClr val="tx1"/>
              </a:solidFill>
              <a:effectLst/>
              <a:latin typeface="+mn-lt"/>
              <a:ea typeface="+mn-ea"/>
              <a:cs typeface="+mn-cs"/>
            </a:rPr>
            <a:t> je totaal van directe niet-VIA4 kosten</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3. je totaal van indirecte kosten</a:t>
          </a:r>
        </a:p>
        <a:p>
          <a:r>
            <a:rPr lang="nl-BE" sz="1100">
              <a:solidFill>
                <a:schemeClr val="tx1"/>
              </a:solidFill>
              <a:effectLst/>
              <a:latin typeface="+mn-lt"/>
              <a:ea typeface="+mn-ea"/>
              <a:cs typeface="+mn-cs"/>
            </a:rPr>
            <a:t>4. je subtotaal van deze drie bedragen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De bedragen worden hier automatisch ingevuld als je de kostenstaat invult.</a:t>
          </a:r>
        </a:p>
        <a:p>
          <a:r>
            <a:rPr lang="nl-BE" sz="1100">
              <a:solidFill>
                <a:schemeClr val="tx1"/>
              </a:solidFill>
              <a:effectLst/>
              <a:latin typeface="+mn-lt"/>
              <a:ea typeface="+mn-ea"/>
              <a:cs typeface="+mn-cs"/>
            </a:rPr>
            <a:t>Vul de datum in wanneer je de kostenstaat hebt opgestuurd naar Team Budgetbesteding van het VAPH.</a:t>
          </a:r>
        </a:p>
        <a:p>
          <a:r>
            <a:rPr lang="nl-BE" sz="1100">
              <a:solidFill>
                <a:schemeClr val="tx1"/>
              </a:solidFill>
              <a:effectLst/>
              <a:latin typeface="+mn-lt"/>
              <a:ea typeface="+mn-ea"/>
              <a:cs typeface="+mn-cs"/>
            </a:rPr>
            <a:t>Als je binnen de 30 kalenderdagen na indienen nog geen betaling kreeg, moet je Team Budgetbesteding</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verwittigen.</a:t>
          </a:r>
        </a:p>
        <a:p>
          <a:endParaRPr lang="nl-BE" sz="1100" b="1">
            <a:solidFill>
              <a:schemeClr val="tx1"/>
            </a:solidFill>
            <a:effectLst/>
            <a:latin typeface="+mn-lt"/>
            <a:ea typeface="+mn-ea"/>
            <a:cs typeface="+mn-cs"/>
          </a:endParaRPr>
        </a:p>
        <a:p>
          <a:r>
            <a:rPr lang="nl-BE" sz="1100" b="1">
              <a:solidFill>
                <a:schemeClr val="tx1"/>
              </a:solidFill>
              <a:effectLst/>
              <a:latin typeface="+mn-lt"/>
              <a:ea typeface="+mn-ea"/>
              <a:cs typeface="+mn-cs"/>
            </a:rPr>
            <a:t>2. Stortingen VAPH</a:t>
          </a:r>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In deze kolom zie je</a:t>
          </a:r>
          <a:r>
            <a:rPr lang="nl-BE" sz="1100" baseline="0">
              <a:solidFill>
                <a:schemeClr val="tx1"/>
              </a:solidFill>
              <a:effectLst/>
              <a:latin typeface="+mn-lt"/>
              <a:ea typeface="+mn-ea"/>
              <a:cs typeface="+mn-cs"/>
            </a:rPr>
            <a:t> het b</a:t>
          </a:r>
          <a:r>
            <a:rPr lang="nl-BE" sz="1100">
              <a:solidFill>
                <a:schemeClr val="tx1"/>
              </a:solidFill>
              <a:effectLst/>
              <a:latin typeface="+mn-lt"/>
              <a:ea typeface="+mn-ea"/>
              <a:cs typeface="+mn-cs"/>
            </a:rPr>
            <a:t>edrag dat Team Budgetbesteding zal storten.</a:t>
          </a:r>
        </a:p>
        <a:p>
          <a:r>
            <a:rPr lang="nl-BE" sz="1100">
              <a:solidFill>
                <a:schemeClr val="tx1"/>
              </a:solidFill>
              <a:effectLst/>
              <a:latin typeface="+mn-lt"/>
              <a:ea typeface="+mn-ea"/>
              <a:cs typeface="+mn-cs"/>
            </a:rPr>
            <a:t>Vul de datum in wanneer je deze bijstorting van het VAPH ontvangen hebt.</a:t>
          </a:r>
          <a:endParaRPr lang="nl-BE" sz="1100" b="1">
            <a:solidFill>
              <a:schemeClr val="tx1"/>
            </a:solidFill>
            <a:effectLst/>
            <a:latin typeface="+mn-lt"/>
            <a:ea typeface="+mn-ea"/>
            <a:cs typeface="+mn-cs"/>
          </a:endParaRPr>
        </a:p>
        <a:p>
          <a:endParaRPr lang="nl-BE" sz="1100">
            <a:solidFill>
              <a:schemeClr val="tx1"/>
            </a:solidFill>
            <a:effectLst/>
            <a:latin typeface="+mn-lt"/>
            <a:ea typeface="+mn-ea"/>
            <a:cs typeface="+mn-cs"/>
          </a:endParaRPr>
        </a:p>
        <a:p>
          <a:r>
            <a:rPr lang="nl-BE" sz="1100" b="1">
              <a:solidFill>
                <a:schemeClr val="tx1"/>
              </a:solidFill>
              <a:effectLst/>
              <a:latin typeface="+mn-lt"/>
              <a:ea typeface="+mn-ea"/>
              <a:cs typeface="+mn-cs"/>
            </a:rPr>
            <a:t>Onderaan het schema zie je nog staan:</a:t>
          </a:r>
          <a:endParaRPr lang="nl-BE" sz="1100">
            <a:solidFill>
              <a:schemeClr val="tx1"/>
            </a:solidFill>
            <a:effectLst/>
            <a:latin typeface="+mn-lt"/>
            <a:ea typeface="+mn-ea"/>
            <a:cs typeface="+mn-cs"/>
          </a:endParaRPr>
        </a:p>
        <a:p>
          <a:r>
            <a:rPr lang="nl-BE" sz="1100" u="sng">
              <a:solidFill>
                <a:schemeClr val="tx1"/>
              </a:solidFill>
              <a:effectLst/>
              <a:latin typeface="+mn-lt"/>
              <a:ea typeface="+mn-ea"/>
              <a:cs typeface="+mn-cs"/>
            </a:rPr>
            <a:t>Resterend budget</a:t>
          </a:r>
          <a:r>
            <a:rPr lang="nl-BE" sz="1100">
              <a:solidFill>
                <a:schemeClr val="tx1"/>
              </a:solidFill>
              <a:effectLst/>
              <a:latin typeface="+mn-lt"/>
              <a:ea typeface="+mn-ea"/>
              <a:cs typeface="+mn-cs"/>
            </a:rPr>
            <a:t>: Dit is het budget dat je in nog mag gebruiken na het indienen van de reeds gemaakte kosten.</a:t>
          </a:r>
        </a:p>
        <a:p>
          <a:r>
            <a:rPr lang="nl-BE" sz="1100">
              <a:solidFill>
                <a:schemeClr val="tx1"/>
              </a:solidFill>
              <a:effectLst/>
              <a:latin typeface="+mn-lt"/>
              <a:ea typeface="+mn-ea"/>
              <a:cs typeface="+mn-cs"/>
            </a:rPr>
            <a:t>(jaarbudget - totaal gemaakte kosten)</a:t>
          </a:r>
        </a:p>
        <a:p>
          <a:endParaRPr lang="nl-BE" sz="1100">
            <a:solidFill>
              <a:schemeClr val="tx1"/>
            </a:solidFill>
            <a:effectLst/>
            <a:latin typeface="+mn-lt"/>
            <a:ea typeface="+mn-ea"/>
            <a:cs typeface="+mn-cs"/>
          </a:endParaRPr>
        </a:p>
        <a:p>
          <a:r>
            <a:rPr lang="nl-BE" sz="1100" u="sng">
              <a:solidFill>
                <a:schemeClr val="tx1"/>
              </a:solidFill>
              <a:effectLst/>
              <a:latin typeface="+mn-lt"/>
              <a:ea typeface="+mn-ea"/>
              <a:cs typeface="+mn-cs"/>
            </a:rPr>
            <a:t>VIA-middelen</a:t>
          </a:r>
          <a:r>
            <a:rPr lang="nl-BE" sz="1100">
              <a:solidFill>
                <a:schemeClr val="tx1"/>
              </a:solidFill>
              <a:effectLst/>
              <a:latin typeface="+mn-lt"/>
              <a:ea typeface="+mn-ea"/>
              <a:cs typeface="+mn-cs"/>
            </a:rPr>
            <a:t>: Dit is het bedrag dat je aan VIA-middelen mag gebruiken. Het maximum aan VIA-middelen</a:t>
          </a:r>
          <a:r>
            <a:rPr lang="nl-BE" sz="1100" baseline="0">
              <a:solidFill>
                <a:schemeClr val="tx1"/>
              </a:solidFill>
              <a:effectLst/>
              <a:latin typeface="+mn-lt"/>
              <a:ea typeface="+mn-ea"/>
              <a:cs typeface="+mn-cs"/>
            </a:rPr>
            <a:t> dat je kan krijgen is 7% van het</a:t>
          </a:r>
          <a:br>
            <a:rPr lang="nl-BE" sz="1100" baseline="0">
              <a:solidFill>
                <a:schemeClr val="tx1"/>
              </a:solidFill>
              <a:effectLst/>
              <a:latin typeface="+mn-lt"/>
              <a:ea typeface="+mn-ea"/>
              <a:cs typeface="+mn-cs"/>
            </a:rPr>
          </a:br>
          <a:r>
            <a:rPr lang="nl-BE" sz="1100" baseline="0">
              <a:solidFill>
                <a:schemeClr val="tx1"/>
              </a:solidFill>
              <a:effectLst/>
              <a:latin typeface="+mn-lt"/>
              <a:ea typeface="+mn-ea"/>
              <a:cs typeface="+mn-cs"/>
            </a:rPr>
            <a:t>jaarbudget. </a:t>
          </a:r>
          <a:endParaRPr lang="nl-BE" sz="1100">
            <a:solidFill>
              <a:schemeClr val="tx1"/>
            </a:solidFill>
            <a:effectLst/>
            <a:latin typeface="+mn-lt"/>
            <a:ea typeface="+mn-ea"/>
            <a:cs typeface="+mn-cs"/>
          </a:endParaRP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Het totale bedrag dat je in 2017 dus nog mag besteden is je resterend budget plus de VIA middelen.</a:t>
          </a:r>
        </a:p>
        <a:p>
          <a:pPr marL="0" marR="0" lvl="0" indent="0" defTabSz="914400" eaLnBrk="1" fontAlgn="auto" latinLnBrk="0" hangingPunct="1">
            <a:lnSpc>
              <a:spcPct val="100000"/>
            </a:lnSpc>
            <a:spcBef>
              <a:spcPts val="0"/>
            </a:spcBef>
            <a:spcAft>
              <a:spcPts val="0"/>
            </a:spcAft>
            <a:buClrTx/>
            <a:buSzTx/>
            <a:buFontTx/>
            <a:buNone/>
            <a:tabLst/>
            <a:defRPr/>
          </a:pPr>
          <a:r>
            <a:rPr lang="nl-BE" sz="1100" b="1" u="sng" baseline="0">
              <a:solidFill>
                <a:schemeClr val="tx1"/>
              </a:solidFill>
              <a:effectLst/>
              <a:latin typeface="+mn-lt"/>
              <a:ea typeface="+mn-ea"/>
              <a:cs typeface="+mn-cs"/>
            </a:rPr>
            <a:t>NIEUW</a:t>
          </a:r>
          <a:r>
            <a:rPr lang="nl-BE" sz="1100" baseline="0">
              <a:solidFill>
                <a:schemeClr val="tx1"/>
              </a:solidFill>
              <a:effectLst/>
              <a:latin typeface="+mn-lt"/>
              <a:ea typeface="+mn-ea"/>
              <a:cs typeface="+mn-cs"/>
            </a:rPr>
            <a:t>: Je werkkapitaal maakt vanaf 2018 geen deel meer uit van je budget en staat na elke storting van het VAPH op de rekening (als je ondertussen geen nieuwe betalingen hebt gedaan). Dit werkkapitaal is dus geen extra budget om te besteden. Voor meer informatie hierover kan je terecht bij de advieslijn van Onafhankelijk Leven vzw. </a:t>
          </a:r>
          <a:endParaRPr lang="nl-BE">
            <a:effectLst/>
          </a:endParaRP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 </a:t>
          </a:r>
        </a:p>
        <a:p>
          <a:r>
            <a:rPr lang="nl-BE" sz="1400" b="1">
              <a:solidFill>
                <a:schemeClr val="tx1"/>
              </a:solidFill>
              <a:effectLst/>
              <a:latin typeface="+mn-lt"/>
              <a:ea typeface="+mn-ea"/>
              <a:cs typeface="+mn-cs"/>
            </a:rPr>
            <a:t>Tabblad VIA-middelen</a:t>
          </a:r>
        </a:p>
        <a:p>
          <a:endParaRPr lang="nl-BE" sz="1400">
            <a:solidFill>
              <a:schemeClr val="tx1"/>
            </a:solidFill>
            <a:effectLst/>
            <a:latin typeface="+mn-lt"/>
            <a:ea typeface="+mn-ea"/>
            <a:cs typeface="+mn-cs"/>
          </a:endParaRPr>
        </a:p>
        <a:p>
          <a:r>
            <a:rPr lang="nl-BE" sz="1100">
              <a:solidFill>
                <a:schemeClr val="tx1"/>
              </a:solidFill>
              <a:effectLst/>
              <a:latin typeface="+mn-lt"/>
              <a:ea typeface="+mn-ea"/>
              <a:cs typeface="+mn-cs"/>
            </a:rPr>
            <a:t>Doordat je in het tabblad samenstelling werkkapitaal de gestorte en gebruikte VIA-middelen 2017 hebt ingevuld krijg je hier een zicht op de:</a:t>
          </a:r>
        </a:p>
        <a:p>
          <a:endParaRPr lang="nl-BE" sz="1100">
            <a:solidFill>
              <a:schemeClr val="tx1"/>
            </a:solidFill>
            <a:effectLst/>
            <a:latin typeface="+mn-lt"/>
            <a:ea typeface="+mn-ea"/>
            <a:cs typeface="+mn-cs"/>
          </a:endParaRPr>
        </a:p>
        <a:p>
          <a:pPr lvl="0"/>
          <a:r>
            <a:rPr lang="nl-BE" sz="1100" u="sng">
              <a:solidFill>
                <a:schemeClr val="tx1"/>
              </a:solidFill>
              <a:effectLst/>
              <a:latin typeface="+mn-lt"/>
              <a:ea typeface="+mn-ea"/>
              <a:cs typeface="+mn-cs"/>
            </a:rPr>
            <a:t>‘ te ontvangen’ </a:t>
          </a:r>
          <a:r>
            <a:rPr lang="nl-BE" sz="1100">
              <a:solidFill>
                <a:schemeClr val="tx1"/>
              </a:solidFill>
              <a:effectLst/>
              <a:latin typeface="+mn-lt"/>
              <a:ea typeface="+mn-ea"/>
              <a:cs typeface="+mn-cs"/>
            </a:rPr>
            <a:t>VIA-middelen van 2017 in april/mei 2018</a:t>
          </a:r>
        </a:p>
        <a:p>
          <a:r>
            <a:rPr lang="nl-BE" sz="1100">
              <a:solidFill>
                <a:schemeClr val="tx1"/>
              </a:solidFill>
              <a:effectLst/>
              <a:latin typeface="+mn-lt"/>
              <a:ea typeface="+mn-ea"/>
              <a:cs typeface="+mn-cs"/>
            </a:rPr>
            <a:t>OF</a:t>
          </a:r>
        </a:p>
        <a:p>
          <a:pPr lvl="0"/>
          <a:r>
            <a:rPr lang="nl-BE" sz="1100" u="sng">
              <a:solidFill>
                <a:schemeClr val="tx1"/>
              </a:solidFill>
              <a:effectLst/>
              <a:latin typeface="+mn-lt"/>
              <a:ea typeface="+mn-ea"/>
              <a:cs typeface="+mn-cs"/>
            </a:rPr>
            <a:t>‘terug te geven’ </a:t>
          </a:r>
          <a:r>
            <a:rPr lang="nl-BE" sz="1100">
              <a:solidFill>
                <a:schemeClr val="tx1"/>
              </a:solidFill>
              <a:effectLst/>
              <a:latin typeface="+mn-lt"/>
              <a:ea typeface="+mn-ea"/>
              <a:cs typeface="+mn-cs"/>
            </a:rPr>
            <a:t>VIA middelen van 2017 in april/mei 2018</a:t>
          </a:r>
        </a:p>
        <a:p>
          <a:r>
            <a:rPr lang="nl-BE" sz="1100">
              <a:solidFill>
                <a:schemeClr val="tx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nl-BE" sz="1100">
              <a:solidFill>
                <a:schemeClr val="tx1"/>
              </a:solidFill>
              <a:effectLst/>
              <a:latin typeface="+mn-lt"/>
              <a:ea typeface="+mn-ea"/>
              <a:cs typeface="+mn-cs"/>
            </a:rPr>
            <a:t>Door de bedragen die je in de kolom 'VIA4</a:t>
          </a:r>
          <a:r>
            <a:rPr lang="nl-BE" sz="1100" baseline="0">
              <a:solidFill>
                <a:schemeClr val="tx1"/>
              </a:solidFill>
              <a:effectLst/>
              <a:latin typeface="+mn-lt"/>
              <a:ea typeface="+mn-ea"/>
              <a:cs typeface="+mn-cs"/>
            </a:rPr>
            <a:t> kosten'  hebt ingevuld, krijg je </a:t>
          </a:r>
          <a:r>
            <a:rPr lang="nl-BE" sz="1100">
              <a:solidFill>
                <a:schemeClr val="tx1"/>
              </a:solidFill>
              <a:effectLst/>
              <a:latin typeface="+mn-lt"/>
              <a:ea typeface="+mn-ea"/>
              <a:cs typeface="+mn-cs"/>
            </a:rPr>
            <a:t>hier een overzicht van het bedrag waar jij recht op hebt voor 2018. Het totaal wordt overgenomen op je jaaroverzicht. Het is een bedrag dat je in 2018 mag opgebruiken.</a:t>
          </a:r>
          <a:br>
            <a:rPr lang="nl-BE" sz="1100">
              <a:solidFill>
                <a:schemeClr val="tx1"/>
              </a:solidFill>
              <a:effectLst/>
              <a:latin typeface="+mn-lt"/>
              <a:ea typeface="+mn-ea"/>
              <a:cs typeface="+mn-cs"/>
            </a:rPr>
          </a:br>
          <a:r>
            <a:rPr lang="nl-BE" sz="1100">
              <a:solidFill>
                <a:schemeClr val="tx1"/>
              </a:solidFill>
              <a:effectLst/>
              <a:latin typeface="+mn-lt"/>
              <a:ea typeface="+mn-ea"/>
              <a:cs typeface="+mn-cs"/>
            </a:rPr>
            <a:t>Het maximum aan VIA-middelen</a:t>
          </a:r>
          <a:r>
            <a:rPr lang="nl-BE" sz="1100" baseline="0">
              <a:solidFill>
                <a:schemeClr val="tx1"/>
              </a:solidFill>
              <a:effectLst/>
              <a:latin typeface="+mn-lt"/>
              <a:ea typeface="+mn-ea"/>
              <a:cs typeface="+mn-cs"/>
            </a:rPr>
            <a:t> dat je kan krijgen van het VAPH  is 7% van het jaarbudget. </a:t>
          </a:r>
          <a:br>
            <a:rPr lang="nl-BE" sz="1100" baseline="0">
              <a:solidFill>
                <a:schemeClr val="tx1"/>
              </a:solidFill>
              <a:effectLst/>
              <a:latin typeface="+mn-lt"/>
              <a:ea typeface="+mn-ea"/>
              <a:cs typeface="+mn-cs"/>
            </a:rPr>
          </a:br>
          <a:r>
            <a:rPr lang="nl-BE" sz="1100" baseline="0">
              <a:solidFill>
                <a:schemeClr val="tx1"/>
              </a:solidFill>
              <a:effectLst/>
              <a:latin typeface="+mn-lt"/>
              <a:ea typeface="+mn-ea"/>
              <a:cs typeface="+mn-cs"/>
            </a:rPr>
            <a:t>Voorbeeld: je hebt een jaarbudget van 41.838 euro,</a:t>
          </a:r>
          <a:r>
            <a:rPr lang="nl-BE" sz="1100">
              <a:solidFill>
                <a:schemeClr val="tx1"/>
              </a:solidFill>
              <a:effectLst/>
              <a:latin typeface="+mn-lt"/>
              <a:ea typeface="+mn-ea"/>
              <a:cs typeface="+mn-cs"/>
            </a:rPr>
            <a:t>dit betekent dat er maximum 2.928,66 euro aan VIA4 middelen uitbetaald kunnen worden.</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Alles wordt bijgehouden </a:t>
          </a:r>
          <a:r>
            <a:rPr lang="nl-BE" sz="1100" baseline="0">
              <a:solidFill>
                <a:schemeClr val="tx1"/>
              </a:solidFill>
              <a:effectLst/>
              <a:latin typeface="+mn-lt"/>
              <a:ea typeface="+mn-ea"/>
              <a:cs typeface="+mn-cs"/>
            </a:rPr>
            <a:t> </a:t>
          </a:r>
          <a:r>
            <a:rPr lang="nl-BE" sz="1100">
              <a:solidFill>
                <a:schemeClr val="tx1"/>
              </a:solidFill>
              <a:effectLst/>
              <a:latin typeface="+mn-lt"/>
              <a:ea typeface="+mn-ea"/>
              <a:cs typeface="+mn-cs"/>
            </a:rPr>
            <a:t>per kostenstaat. </a:t>
          </a:r>
        </a:p>
        <a:p>
          <a:endParaRPr lang="nl-BE" sz="1100">
            <a:solidFill>
              <a:schemeClr val="tx1"/>
            </a:solidFill>
            <a:effectLst/>
            <a:latin typeface="+mn-lt"/>
            <a:ea typeface="+mn-ea"/>
            <a:cs typeface="+mn-cs"/>
          </a:endParaRPr>
        </a:p>
        <a:p>
          <a:r>
            <a:rPr lang="nl-BE" sz="1100">
              <a:solidFill>
                <a:schemeClr val="tx1"/>
              </a:solidFill>
              <a:effectLst/>
              <a:latin typeface="+mn-lt"/>
              <a:ea typeface="+mn-ea"/>
              <a:cs typeface="+mn-cs"/>
            </a:rPr>
            <a:t>Vul de datum in wanneer je deze bijstorting van het VAPH ontvangen hebt.</a:t>
          </a:r>
        </a:p>
        <a:p>
          <a:r>
            <a:rPr lang="nl-BE" sz="1100">
              <a:solidFill>
                <a:schemeClr val="tx1"/>
              </a:solidFill>
              <a:effectLst/>
              <a:latin typeface="+mn-lt"/>
              <a:ea typeface="+mn-ea"/>
              <a:cs typeface="+mn-cs"/>
            </a:rPr>
            <a:t>Dan wordt de stand van de bankrekening onderaan aangepast  (tabblad jaaroverzicht). </a:t>
          </a:r>
        </a:p>
        <a:p>
          <a:endParaRPr lang="nl-BE" sz="1100">
            <a:solidFill>
              <a:schemeClr val="tx1"/>
            </a:solidFill>
            <a:effectLst/>
            <a:latin typeface="+mn-lt"/>
            <a:ea typeface="+mn-ea"/>
            <a:cs typeface="+mn-cs"/>
          </a:endParaRPr>
        </a:p>
        <a:p>
          <a:endParaRPr lang="nl-BE" sz="1100" b="0">
            <a:solidFill>
              <a:schemeClr val="tx1"/>
            </a:solidFill>
            <a:effectLst/>
            <a:latin typeface="+mn-lt"/>
            <a:ea typeface="+mn-ea"/>
            <a:cs typeface="+mn-cs"/>
          </a:endParaRPr>
        </a:p>
        <a:p>
          <a:r>
            <a:rPr lang="nl-BE" sz="1400" b="1">
              <a:solidFill>
                <a:schemeClr val="tx1"/>
              </a:solidFill>
              <a:effectLst/>
              <a:latin typeface="+mn-lt"/>
              <a:ea typeface="+mn-ea"/>
              <a:cs typeface="+mn-cs"/>
            </a:rPr>
            <a:t>Tabbladen VB 1, VB 2, VB 3, VB 4, VB 5, VB 6</a:t>
          </a:r>
        </a:p>
        <a:p>
          <a:endParaRPr lang="nl-BE" sz="1400">
            <a:solidFill>
              <a:schemeClr val="tx1"/>
            </a:solidFill>
            <a:effectLst/>
            <a:latin typeface="+mn-lt"/>
            <a:ea typeface="+mn-ea"/>
            <a:cs typeface="+mn-cs"/>
          </a:endParaRPr>
        </a:p>
        <a:p>
          <a:r>
            <a:rPr lang="nl-BE" sz="1100">
              <a:solidFill>
                <a:schemeClr val="tx1"/>
              </a:solidFill>
              <a:effectLst/>
              <a:latin typeface="+mn-lt"/>
              <a:ea typeface="+mn-ea"/>
              <a:cs typeface="+mn-cs"/>
            </a:rPr>
            <a:t>Dit is het voorblad dat je met de kostenstaat moet opsturen naar Team Budgetbesteding.</a:t>
          </a:r>
        </a:p>
        <a:p>
          <a:r>
            <a:rPr lang="nl-BE" sz="1100">
              <a:solidFill>
                <a:schemeClr val="tx1"/>
              </a:solidFill>
              <a:effectLst/>
              <a:latin typeface="+mn-lt"/>
              <a:ea typeface="+mn-ea"/>
              <a:cs typeface="+mn-cs"/>
            </a:rPr>
            <a:t>In dit voorblad staan je persoonlijke gegevens ingevuld en staan ook de bedragen van de ingediende kostenstaat ingevuld.</a:t>
          </a:r>
        </a:p>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190500</xdr:colOff>
      <xdr:row>39</xdr:row>
      <xdr:rowOff>11906</xdr:rowOff>
    </xdr:from>
    <xdr:to>
      <xdr:col>7</xdr:col>
      <xdr:colOff>1</xdr:colOff>
      <xdr:row>45</xdr:row>
      <xdr:rowOff>83346</xdr:rowOff>
    </xdr:to>
    <xdr:sp macro="" textlink="">
      <xdr:nvSpPr>
        <xdr:cNvPr id="2" name="Tekstvak 1"/>
        <xdr:cNvSpPr txBox="1"/>
      </xdr:nvSpPr>
      <xdr:spPr>
        <a:xfrm>
          <a:off x="190500" y="6512719"/>
          <a:ext cx="6298407" cy="107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a:t>OPMERKING: De berekening van de VIA4-middelen gebeurt als volgt. De som van al jouw kosten, dus niet enkel van de kosten in de VIA4-tabel, bereikt op een bepaald moment jouw jaarbudget. Eenmaal dit gebeurd is wordt er 7% berekend op de kosten die in de VIA4-tabel staan. Vanaf</a:t>
          </a:r>
          <a:r>
            <a:rPr lang="nl-BE" sz="1200" baseline="0"/>
            <a:t> dat moment zal het bedrag VIA4-middelen in de tabel hierboven blauw worden. Dat betekent dat het  niet meer zal stijgen. </a:t>
          </a:r>
          <a:endParaRPr lang="nl-BE" sz="12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581025</xdr:colOff>
      <xdr:row>0</xdr:row>
      <xdr:rowOff>1209675</xdr:rowOff>
    </xdr:to>
    <xdr:pic>
      <xdr:nvPicPr>
        <xdr:cNvPr id="3691" name="Picture 1" descr="H:\huisstijl\VAPH\briefhoofd_150p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4673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581025</xdr:colOff>
      <xdr:row>0</xdr:row>
      <xdr:rowOff>1209675</xdr:rowOff>
    </xdr:to>
    <xdr:pic>
      <xdr:nvPicPr>
        <xdr:cNvPr id="4715" name="Picture 1" descr="H:\huisstijl\VAPH\briefhoofd_150p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4673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581025</xdr:colOff>
      <xdr:row>0</xdr:row>
      <xdr:rowOff>1209675</xdr:rowOff>
    </xdr:to>
    <xdr:pic>
      <xdr:nvPicPr>
        <xdr:cNvPr id="5739" name="Picture 1" descr="H:\huisstijl\VAPH\briefhoofd_150p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4673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581025</xdr:colOff>
      <xdr:row>0</xdr:row>
      <xdr:rowOff>1209675</xdr:rowOff>
    </xdr:to>
    <xdr:pic>
      <xdr:nvPicPr>
        <xdr:cNvPr id="6763" name="Picture 1" descr="H:\huisstijl\VAPH\briefhoofd_150p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4673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581025</xdr:colOff>
      <xdr:row>0</xdr:row>
      <xdr:rowOff>1209675</xdr:rowOff>
    </xdr:to>
    <xdr:pic>
      <xdr:nvPicPr>
        <xdr:cNvPr id="7787" name="Picture 1" descr="H:\huisstijl\VAPH\briefhoofd_150p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4673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581025</xdr:colOff>
      <xdr:row>0</xdr:row>
      <xdr:rowOff>1209675</xdr:rowOff>
    </xdr:to>
    <xdr:pic>
      <xdr:nvPicPr>
        <xdr:cNvPr id="2667" name="Picture 1" descr="H:\huisstijl\VAPH\briefhoofd_150p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4673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O142"/>
  <sheetViews>
    <sheetView showGridLines="0" zoomScaleNormal="100" workbookViewId="0">
      <selection activeCell="S12" sqref="S12"/>
    </sheetView>
  </sheetViews>
  <sheetFormatPr defaultRowHeight="12.75" x14ac:dyDescent="0.2"/>
  <cols>
    <col min="10" max="10" width="9.140625" customWidth="1"/>
  </cols>
  <sheetData>
    <row r="1" spans="1:14" ht="15.75" x14ac:dyDescent="0.25">
      <c r="A1" s="100"/>
      <c r="K1" s="153"/>
      <c r="L1" s="153"/>
      <c r="M1" s="153"/>
      <c r="N1" s="153"/>
    </row>
    <row r="2" spans="1:14" ht="15.75" x14ac:dyDescent="0.25">
      <c r="A2" s="40"/>
      <c r="K2" s="153"/>
      <c r="L2" s="153"/>
      <c r="M2" s="153"/>
      <c r="N2" s="153"/>
    </row>
    <row r="3" spans="1:14" ht="15.75" x14ac:dyDescent="0.2">
      <c r="A3" s="41"/>
      <c r="K3" s="153"/>
      <c r="L3" s="153"/>
      <c r="M3" s="153"/>
      <c r="N3" s="153"/>
    </row>
    <row r="4" spans="1:14" ht="15.75" x14ac:dyDescent="0.2">
      <c r="A4" s="41"/>
      <c r="K4" s="153"/>
      <c r="L4" s="153"/>
      <c r="M4" s="153"/>
      <c r="N4" s="153"/>
    </row>
    <row r="5" spans="1:14" ht="15.75" x14ac:dyDescent="0.2">
      <c r="A5" s="41"/>
    </row>
    <row r="6" spans="1:14" ht="15.75" x14ac:dyDescent="0.2">
      <c r="A6" s="41"/>
    </row>
    <row r="7" spans="1:14" ht="15.75" x14ac:dyDescent="0.2">
      <c r="A7" s="41"/>
    </row>
    <row r="8" spans="1:14" ht="15.75" x14ac:dyDescent="0.2">
      <c r="A8" s="41"/>
    </row>
    <row r="9" spans="1:14" ht="15.75" x14ac:dyDescent="0.2">
      <c r="A9" s="41"/>
    </row>
    <row r="10" spans="1:14" ht="15.75" x14ac:dyDescent="0.2">
      <c r="A10" s="41"/>
    </row>
    <row r="11" spans="1:14" ht="15.75" x14ac:dyDescent="0.2">
      <c r="A11" s="41"/>
    </row>
    <row r="12" spans="1:14" ht="15.75" x14ac:dyDescent="0.2">
      <c r="A12" s="41"/>
    </row>
    <row r="13" spans="1:14" ht="15" x14ac:dyDescent="0.2">
      <c r="A13" s="83"/>
    </row>
    <row r="14" spans="1:14" ht="15" x14ac:dyDescent="0.2">
      <c r="A14" s="83"/>
    </row>
    <row r="15" spans="1:14" ht="15.75" x14ac:dyDescent="0.2">
      <c r="A15" s="88"/>
    </row>
    <row r="16" spans="1:14" ht="15" x14ac:dyDescent="0.2">
      <c r="A16" s="83"/>
    </row>
    <row r="17" spans="1:1" ht="15" x14ac:dyDescent="0.2">
      <c r="A17" s="83"/>
    </row>
    <row r="18" spans="1:1" ht="15" x14ac:dyDescent="0.2">
      <c r="A18" s="83"/>
    </row>
    <row r="19" spans="1:1" ht="15" x14ac:dyDescent="0.2">
      <c r="A19" s="83"/>
    </row>
    <row r="20" spans="1:1" ht="15" x14ac:dyDescent="0.2">
      <c r="A20" s="83"/>
    </row>
    <row r="21" spans="1:1" ht="15" x14ac:dyDescent="0.2">
      <c r="A21" s="83"/>
    </row>
    <row r="22" spans="1:1" ht="15.75" x14ac:dyDescent="0.2">
      <c r="A22" s="88"/>
    </row>
    <row r="23" spans="1:1" ht="15" x14ac:dyDescent="0.2">
      <c r="A23" s="83"/>
    </row>
    <row r="24" spans="1:1" ht="15" x14ac:dyDescent="0.2">
      <c r="A24" s="83"/>
    </row>
    <row r="25" spans="1:1" ht="15" x14ac:dyDescent="0.2">
      <c r="A25" s="83"/>
    </row>
    <row r="26" spans="1:1" ht="15" customHeight="1" x14ac:dyDescent="0.25">
      <c r="A26" s="86"/>
    </row>
    <row r="27" spans="1:1" ht="15" customHeight="1" x14ac:dyDescent="0.25">
      <c r="A27" s="86"/>
    </row>
    <row r="28" spans="1:1" ht="15" x14ac:dyDescent="0.2">
      <c r="A28" s="83"/>
    </row>
    <row r="29" spans="1:1" ht="15" x14ac:dyDescent="0.2">
      <c r="A29" s="83"/>
    </row>
    <row r="30" spans="1:1" ht="15" x14ac:dyDescent="0.2">
      <c r="A30" s="83"/>
    </row>
    <row r="31" spans="1:1" ht="15" x14ac:dyDescent="0.2">
      <c r="A31" s="83"/>
    </row>
    <row r="32" spans="1:1" ht="15" x14ac:dyDescent="0.2">
      <c r="A32" s="84"/>
    </row>
    <row r="33" spans="1:1" ht="15" x14ac:dyDescent="0.2">
      <c r="A33" s="84"/>
    </row>
    <row r="34" spans="1:1" ht="15.75" x14ac:dyDescent="0.2">
      <c r="A34" s="89"/>
    </row>
    <row r="35" spans="1:1" ht="15" x14ac:dyDescent="0.2">
      <c r="A35" s="84"/>
    </row>
    <row r="37" spans="1:1" ht="14.25" x14ac:dyDescent="0.2">
      <c r="A37" s="87"/>
    </row>
    <row r="38" spans="1:1" ht="15" x14ac:dyDescent="0.2">
      <c r="A38" s="85"/>
    </row>
    <row r="39" spans="1:1" ht="15" x14ac:dyDescent="0.2">
      <c r="A39" s="85"/>
    </row>
    <row r="40" spans="1:1" ht="15.75" x14ac:dyDescent="0.2">
      <c r="A40" s="88"/>
    </row>
    <row r="41" spans="1:1" ht="15" x14ac:dyDescent="0.2">
      <c r="A41" s="83"/>
    </row>
    <row r="42" spans="1:1" ht="15" x14ac:dyDescent="0.2">
      <c r="A42" s="83"/>
    </row>
    <row r="43" spans="1:1" ht="15" x14ac:dyDescent="0.2">
      <c r="A43" s="83"/>
    </row>
    <row r="44" spans="1:1" ht="15" x14ac:dyDescent="0.2">
      <c r="A44" s="83"/>
    </row>
    <row r="45" spans="1:1" ht="15" x14ac:dyDescent="0.2">
      <c r="A45" s="83"/>
    </row>
    <row r="46" spans="1:1" ht="15" x14ac:dyDescent="0.2">
      <c r="A46" s="83"/>
    </row>
    <row r="47" spans="1:1" ht="15" x14ac:dyDescent="0.2">
      <c r="A47" s="83"/>
    </row>
    <row r="48" spans="1:1" ht="15" x14ac:dyDescent="0.2">
      <c r="A48" s="83"/>
    </row>
    <row r="49" spans="1:1" ht="15" x14ac:dyDescent="0.2">
      <c r="A49" s="83"/>
    </row>
    <row r="50" spans="1:1" ht="15" x14ac:dyDescent="0.2">
      <c r="A50" s="83"/>
    </row>
    <row r="51" spans="1:1" ht="15" x14ac:dyDescent="0.2">
      <c r="A51" s="83"/>
    </row>
    <row r="52" spans="1:1" ht="15" x14ac:dyDescent="0.2">
      <c r="A52" s="83"/>
    </row>
    <row r="53" spans="1:1" ht="15.75" x14ac:dyDescent="0.2">
      <c r="A53" s="90"/>
    </row>
    <row r="54" spans="1:1" ht="15.75" x14ac:dyDescent="0.2">
      <c r="A54" s="90"/>
    </row>
    <row r="55" spans="1:1" ht="15.75" x14ac:dyDescent="0.2">
      <c r="A55" s="88"/>
    </row>
    <row r="56" spans="1:1" ht="15.75" x14ac:dyDescent="0.2">
      <c r="A56" s="90"/>
    </row>
    <row r="57" spans="1:1" ht="15.75" x14ac:dyDescent="0.2">
      <c r="A57" s="92"/>
    </row>
    <row r="58" spans="1:1" ht="15.75" x14ac:dyDescent="0.2">
      <c r="A58" s="92"/>
    </row>
    <row r="59" spans="1:1" ht="15.75" x14ac:dyDescent="0.2">
      <c r="A59" s="92"/>
    </row>
    <row r="60" spans="1:1" ht="15.75" x14ac:dyDescent="0.2">
      <c r="A60" s="92"/>
    </row>
    <row r="61" spans="1:1" ht="15.75" x14ac:dyDescent="0.2">
      <c r="A61" s="93"/>
    </row>
    <row r="62" spans="1:1" ht="15.75" x14ac:dyDescent="0.2">
      <c r="A62" s="92"/>
    </row>
    <row r="63" spans="1:1" ht="15.75" x14ac:dyDescent="0.2">
      <c r="A63" s="92"/>
    </row>
    <row r="64" spans="1:1" ht="15.75" x14ac:dyDescent="0.2">
      <c r="A64" s="92"/>
    </row>
    <row r="65" spans="1:12" ht="15.75" x14ac:dyDescent="0.2">
      <c r="A65" s="93"/>
      <c r="B65" s="94"/>
      <c r="C65" s="94"/>
      <c r="D65" s="94"/>
      <c r="E65" s="94"/>
      <c r="F65" s="94"/>
      <c r="G65" s="94"/>
      <c r="H65" s="94"/>
      <c r="I65" s="94"/>
      <c r="J65" s="94"/>
      <c r="K65" s="94"/>
      <c r="L65" s="94"/>
    </row>
    <row r="66" spans="1:12" ht="15.75" x14ac:dyDescent="0.2">
      <c r="A66" s="93"/>
      <c r="B66" s="94"/>
      <c r="C66" s="94"/>
      <c r="D66" s="94"/>
      <c r="E66" s="94"/>
      <c r="F66" s="94"/>
      <c r="G66" s="94"/>
      <c r="H66" s="94"/>
      <c r="I66" s="94"/>
      <c r="J66" s="94"/>
      <c r="K66" s="94"/>
      <c r="L66" s="94"/>
    </row>
    <row r="67" spans="1:12" ht="15.75" x14ac:dyDescent="0.2">
      <c r="A67" s="92"/>
    </row>
    <row r="68" spans="1:12" ht="15.75" x14ac:dyDescent="0.2">
      <c r="A68" s="92"/>
    </row>
    <row r="69" spans="1:12" ht="15.75" x14ac:dyDescent="0.2">
      <c r="A69" s="92"/>
    </row>
    <row r="70" spans="1:12" ht="15.75" x14ac:dyDescent="0.2">
      <c r="A70" s="92"/>
    </row>
    <row r="71" spans="1:12" ht="15.75" x14ac:dyDescent="0.2">
      <c r="A71" s="92"/>
    </row>
    <row r="72" spans="1:12" ht="15.75" x14ac:dyDescent="0.2">
      <c r="A72" s="92"/>
    </row>
    <row r="73" spans="1:12" ht="15.75" x14ac:dyDescent="0.2">
      <c r="A73" s="41"/>
    </row>
    <row r="74" spans="1:12" ht="15.75" x14ac:dyDescent="0.2">
      <c r="A74" s="89"/>
    </row>
    <row r="75" spans="1:12" ht="15.75" x14ac:dyDescent="0.2">
      <c r="A75" s="41"/>
    </row>
    <row r="76" spans="1:12" ht="15.75" x14ac:dyDescent="0.2">
      <c r="A76" s="41"/>
    </row>
    <row r="77" spans="1:12" ht="15.75" x14ac:dyDescent="0.2">
      <c r="A77" s="41"/>
    </row>
    <row r="78" spans="1:12" ht="15.75" x14ac:dyDescent="0.2">
      <c r="A78" s="42"/>
    </row>
    <row r="79" spans="1:12" ht="15.75" x14ac:dyDescent="0.2">
      <c r="A79" s="41"/>
    </row>
    <row r="80" spans="1:12" ht="15.75" x14ac:dyDescent="0.2">
      <c r="A80" s="41"/>
    </row>
    <row r="81" spans="1:1" ht="15.75" x14ac:dyDescent="0.2">
      <c r="A81" s="41"/>
    </row>
    <row r="82" spans="1:1" ht="15.75" x14ac:dyDescent="0.2">
      <c r="A82" s="41"/>
    </row>
    <row r="83" spans="1:1" ht="15.75" customHeight="1" x14ac:dyDescent="0.2">
      <c r="A83" s="41"/>
    </row>
    <row r="84" spans="1:1" ht="15.75" customHeight="1" x14ac:dyDescent="0.2">
      <c r="A84" s="41"/>
    </row>
    <row r="85" spans="1:1" ht="15.75" x14ac:dyDescent="0.2">
      <c r="A85" s="41"/>
    </row>
    <row r="86" spans="1:1" ht="15.75" customHeight="1" x14ac:dyDescent="0.2">
      <c r="A86" s="41"/>
    </row>
    <row r="87" spans="1:1" ht="15.75" x14ac:dyDescent="0.2">
      <c r="A87" s="41"/>
    </row>
    <row r="88" spans="1:1" ht="15.75" x14ac:dyDescent="0.2">
      <c r="A88" s="41"/>
    </row>
    <row r="89" spans="1:1" ht="15.75" customHeight="1" x14ac:dyDescent="0.2">
      <c r="A89" s="42"/>
    </row>
    <row r="90" spans="1:1" ht="15.75" customHeight="1" x14ac:dyDescent="0.2">
      <c r="A90" s="41"/>
    </row>
    <row r="91" spans="1:1" ht="15.75" x14ac:dyDescent="0.2">
      <c r="A91" s="41"/>
    </row>
    <row r="92" spans="1:1" ht="15.75" x14ac:dyDescent="0.2">
      <c r="A92" s="41"/>
    </row>
    <row r="93" spans="1:1" ht="15.75" x14ac:dyDescent="0.2">
      <c r="A93" s="41"/>
    </row>
    <row r="94" spans="1:1" ht="15.75" x14ac:dyDescent="0.2">
      <c r="A94" s="41"/>
    </row>
    <row r="95" spans="1:1" ht="15.75" x14ac:dyDescent="0.2">
      <c r="A95" s="41"/>
    </row>
    <row r="96" spans="1:1" ht="15.75" x14ac:dyDescent="0.2">
      <c r="A96" s="42"/>
    </row>
    <row r="97" spans="1:15" ht="15.75" x14ac:dyDescent="0.2">
      <c r="A97" s="41"/>
    </row>
    <row r="98" spans="1:15" ht="15.75" x14ac:dyDescent="0.2">
      <c r="A98" s="41"/>
    </row>
    <row r="99" spans="1:15" ht="15.75" x14ac:dyDescent="0.25">
      <c r="A99" s="41"/>
      <c r="L99" s="44"/>
      <c r="M99" s="44"/>
      <c r="N99" s="44"/>
      <c r="O99" s="44"/>
    </row>
    <row r="100" spans="1:15" ht="15.75" x14ac:dyDescent="0.25">
      <c r="A100" s="41"/>
      <c r="L100" s="44"/>
      <c r="M100" s="44"/>
      <c r="N100" s="44"/>
      <c r="O100" s="44"/>
    </row>
    <row r="101" spans="1:15" ht="15.75" x14ac:dyDescent="0.25">
      <c r="A101" s="41"/>
      <c r="L101" s="44"/>
      <c r="M101" s="44"/>
      <c r="N101" s="44"/>
      <c r="O101" s="44"/>
    </row>
    <row r="102" spans="1:15" ht="15.75" x14ac:dyDescent="0.25">
      <c r="A102" s="44"/>
      <c r="B102" s="44"/>
      <c r="C102" s="44"/>
      <c r="D102" s="44"/>
      <c r="E102" s="44"/>
      <c r="F102" s="44"/>
      <c r="G102" s="44"/>
      <c r="H102" s="44"/>
      <c r="I102" s="44"/>
      <c r="J102" s="44"/>
      <c r="K102" s="44"/>
      <c r="L102" s="44"/>
      <c r="M102" s="44"/>
      <c r="N102" s="44"/>
      <c r="O102" s="44"/>
    </row>
    <row r="103" spans="1:15" ht="15.75" x14ac:dyDescent="0.2">
      <c r="A103" s="42"/>
    </row>
    <row r="104" spans="1:15" ht="15.75" x14ac:dyDescent="0.2">
      <c r="A104" s="41"/>
    </row>
    <row r="105" spans="1:15" ht="15.75" x14ac:dyDescent="0.2">
      <c r="A105" s="41"/>
    </row>
    <row r="106" spans="1:15" ht="15.75" x14ac:dyDescent="0.2">
      <c r="A106" s="41"/>
    </row>
    <row r="107" spans="1:15" ht="15.75" x14ac:dyDescent="0.2">
      <c r="A107" s="41"/>
      <c r="I107" s="41"/>
    </row>
    <row r="108" spans="1:15" ht="15.75" x14ac:dyDescent="0.2">
      <c r="A108" s="41"/>
      <c r="I108" s="41"/>
    </row>
    <row r="109" spans="1:15" ht="15.75" x14ac:dyDescent="0.2">
      <c r="A109" s="41"/>
      <c r="I109" s="41"/>
    </row>
    <row r="110" spans="1:15" ht="15.75" x14ac:dyDescent="0.2">
      <c r="A110" s="41"/>
      <c r="I110" s="41"/>
    </row>
    <row r="111" spans="1:15" ht="15.75" x14ac:dyDescent="0.2">
      <c r="A111" s="41"/>
    </row>
    <row r="112" spans="1:15" ht="15.75" x14ac:dyDescent="0.2">
      <c r="A112" s="41"/>
    </row>
    <row r="113" spans="1:1" ht="15.75" x14ac:dyDescent="0.2">
      <c r="A113" s="41"/>
    </row>
    <row r="116" spans="1:1" ht="15.75" x14ac:dyDescent="0.25">
      <c r="A116" s="43"/>
    </row>
    <row r="118" spans="1:1" ht="15.75" x14ac:dyDescent="0.25">
      <c r="A118" s="44"/>
    </row>
    <row r="119" spans="1:1" ht="15.75" x14ac:dyDescent="0.25">
      <c r="A119" s="44"/>
    </row>
    <row r="121" spans="1:1" ht="15.75" x14ac:dyDescent="0.25">
      <c r="A121" s="43"/>
    </row>
    <row r="123" spans="1:1" ht="15.75" x14ac:dyDescent="0.25">
      <c r="A123" s="44"/>
    </row>
    <row r="124" spans="1:1" ht="15.75" x14ac:dyDescent="0.25">
      <c r="A124" s="44"/>
    </row>
    <row r="125" spans="1:1" ht="15.75" x14ac:dyDescent="0.25">
      <c r="A125" s="44"/>
    </row>
    <row r="126" spans="1:1" ht="15.75" x14ac:dyDescent="0.25">
      <c r="A126" s="44"/>
    </row>
    <row r="127" spans="1:1" ht="15.75" x14ac:dyDescent="0.25">
      <c r="A127" s="43"/>
    </row>
    <row r="129" spans="1:15" ht="15.75" x14ac:dyDescent="0.25">
      <c r="A129" s="44"/>
      <c r="B129" s="44"/>
      <c r="C129" s="44"/>
      <c r="D129" s="44"/>
      <c r="E129" s="44"/>
      <c r="F129" s="44"/>
      <c r="G129" s="44"/>
      <c r="H129" s="44"/>
      <c r="I129" s="44"/>
      <c r="J129" s="44"/>
      <c r="K129" s="44"/>
      <c r="L129" s="44"/>
      <c r="M129" s="44"/>
      <c r="N129" s="44"/>
      <c r="O129" s="44"/>
    </row>
    <row r="130" spans="1:15" ht="15.75" x14ac:dyDescent="0.25">
      <c r="A130" s="44"/>
      <c r="B130" s="44"/>
      <c r="C130" s="44"/>
      <c r="D130" s="44"/>
      <c r="E130" s="44"/>
      <c r="F130" s="44"/>
      <c r="G130" s="44"/>
      <c r="H130" s="44"/>
      <c r="I130" s="44"/>
      <c r="J130" s="44"/>
      <c r="K130" s="44"/>
      <c r="L130" s="44"/>
      <c r="M130" s="44"/>
      <c r="N130" s="44"/>
      <c r="O130" s="44"/>
    </row>
    <row r="131" spans="1:15" ht="15.75" x14ac:dyDescent="0.25">
      <c r="A131" s="44"/>
      <c r="B131" s="44"/>
      <c r="C131" s="44"/>
      <c r="D131" s="44"/>
      <c r="E131" s="44"/>
      <c r="F131" s="44"/>
      <c r="G131" s="44"/>
      <c r="H131" s="44"/>
      <c r="I131" s="44"/>
      <c r="J131" s="44"/>
      <c r="K131" s="44"/>
      <c r="L131" s="44"/>
      <c r="M131" s="44"/>
      <c r="N131" s="44"/>
      <c r="O131" s="44"/>
    </row>
    <row r="132" spans="1:15" ht="15.75" x14ac:dyDescent="0.25">
      <c r="A132" s="44"/>
      <c r="B132" s="44"/>
      <c r="C132" s="44"/>
      <c r="D132" s="44"/>
      <c r="E132" s="44"/>
      <c r="F132" s="44"/>
      <c r="G132" s="44"/>
      <c r="H132" s="44"/>
      <c r="I132" s="44"/>
      <c r="J132" s="44"/>
      <c r="K132" s="44"/>
      <c r="L132" s="44"/>
      <c r="M132" s="44"/>
      <c r="N132" s="44"/>
      <c r="O132" s="44"/>
    </row>
    <row r="133" spans="1:15" ht="15.75" x14ac:dyDescent="0.25">
      <c r="A133" s="44"/>
      <c r="B133" s="44"/>
      <c r="C133" s="44"/>
      <c r="D133" s="44"/>
      <c r="E133" s="44"/>
      <c r="F133" s="44"/>
      <c r="G133" s="44"/>
      <c r="H133" s="44"/>
      <c r="I133" s="44"/>
      <c r="J133" s="44"/>
      <c r="K133" s="44"/>
      <c r="L133" s="44"/>
      <c r="M133" s="44"/>
      <c r="N133" s="44"/>
      <c r="O133" s="44"/>
    </row>
    <row r="134" spans="1:15" ht="15.75" x14ac:dyDescent="0.25">
      <c r="A134" s="44"/>
      <c r="B134" s="44"/>
      <c r="C134" s="44"/>
      <c r="D134" s="44"/>
      <c r="E134" s="44"/>
      <c r="F134" s="44"/>
      <c r="G134" s="44"/>
      <c r="H134" s="44"/>
      <c r="I134" s="44"/>
      <c r="J134" s="44"/>
      <c r="K134" s="44"/>
      <c r="L134" s="44"/>
      <c r="M134" s="44"/>
      <c r="N134" s="44"/>
      <c r="O134" s="44"/>
    </row>
    <row r="135" spans="1:15" ht="15.75" x14ac:dyDescent="0.25">
      <c r="A135" s="40"/>
      <c r="B135" s="44"/>
      <c r="C135" s="44"/>
      <c r="D135" s="44"/>
      <c r="E135" s="44"/>
      <c r="F135" s="44"/>
      <c r="G135" s="44"/>
      <c r="H135" s="44"/>
      <c r="I135" s="44"/>
      <c r="J135" s="44"/>
      <c r="K135" s="44"/>
      <c r="L135" s="44"/>
      <c r="M135" s="44"/>
      <c r="N135" s="44"/>
    </row>
    <row r="136" spans="1:15" ht="15.75" x14ac:dyDescent="0.25">
      <c r="A136" s="44"/>
    </row>
    <row r="137" spans="1:15" ht="15.75" x14ac:dyDescent="0.25">
      <c r="A137" s="44"/>
    </row>
    <row r="138" spans="1:15" ht="15.75" x14ac:dyDescent="0.25">
      <c r="A138" s="44"/>
    </row>
    <row r="139" spans="1:15" ht="15.75" x14ac:dyDescent="0.25">
      <c r="A139" s="40"/>
    </row>
    <row r="140" spans="1:15" ht="15.75" x14ac:dyDescent="0.25">
      <c r="A140" s="44"/>
    </row>
    <row r="141" spans="1:15" ht="15.75" x14ac:dyDescent="0.25">
      <c r="A141" s="44"/>
    </row>
    <row r="142" spans="1:15" ht="15.75" x14ac:dyDescent="0.25">
      <c r="A142" s="40"/>
    </row>
  </sheetData>
  <sheetProtection sheet="1"/>
  <mergeCells count="1">
    <mergeCell ref="K1:N4"/>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L44"/>
  <sheetViews>
    <sheetView tabSelected="1" zoomScale="80" zoomScaleNormal="80" workbookViewId="0">
      <selection activeCell="D39" sqref="D39:F42"/>
    </sheetView>
  </sheetViews>
  <sheetFormatPr defaultRowHeight="12.75" x14ac:dyDescent="0.2"/>
  <cols>
    <col min="1" max="6" width="15.7109375" style="57" customWidth="1"/>
    <col min="7" max="7" width="16.28515625" style="57" customWidth="1"/>
    <col min="8" max="9" width="15.7109375" style="57" customWidth="1"/>
    <col min="10" max="10" width="15.85546875" style="57" customWidth="1"/>
    <col min="11" max="11" width="9.140625" style="57"/>
    <col min="12" max="12" width="9.140625" style="57" customWidth="1"/>
    <col min="13" max="16384" width="9.140625" style="57"/>
  </cols>
  <sheetData>
    <row r="1" spans="1:10" ht="12.75" customHeight="1" x14ac:dyDescent="0.2">
      <c r="A1" s="327" t="str">
        <f>"BUDGETOVERZICHT  "&amp;'KS 1'!A1</f>
        <v>BUDGETOVERZICHT  2018</v>
      </c>
      <c r="B1" s="328"/>
      <c r="C1" s="328"/>
      <c r="D1" s="328"/>
      <c r="E1" s="328"/>
      <c r="F1" s="356" t="s">
        <v>6</v>
      </c>
      <c r="G1" s="321"/>
      <c r="H1" s="350" t="s">
        <v>68</v>
      </c>
      <c r="I1" s="351"/>
      <c r="J1" s="336">
        <f>G1*0.95</f>
        <v>0</v>
      </c>
    </row>
    <row r="2" spans="1:10" ht="12.75" customHeight="1" x14ac:dyDescent="0.2">
      <c r="A2" s="329"/>
      <c r="B2" s="330"/>
      <c r="C2" s="330"/>
      <c r="D2" s="330"/>
      <c r="E2" s="330"/>
      <c r="F2" s="357"/>
      <c r="G2" s="322"/>
      <c r="H2" s="352"/>
      <c r="I2" s="353"/>
      <c r="J2" s="337"/>
    </row>
    <row r="3" spans="1:10" ht="12.75" customHeight="1" x14ac:dyDescent="0.2">
      <c r="A3" s="331"/>
      <c r="B3" s="332"/>
      <c r="C3" s="332"/>
      <c r="D3" s="332"/>
      <c r="E3" s="332"/>
      <c r="F3" s="357"/>
      <c r="G3" s="322"/>
      <c r="H3" s="354"/>
      <c r="I3" s="355"/>
      <c r="J3" s="338"/>
    </row>
    <row r="4" spans="1:10" ht="12.75" customHeight="1" x14ac:dyDescent="0.2">
      <c r="A4" s="341" t="str">
        <f>'KS 1'!B2&amp;" "&amp;'KS 1'!B3</f>
        <v xml:space="preserve"> </v>
      </c>
      <c r="B4" s="342"/>
      <c r="C4" s="342"/>
      <c r="D4" s="343"/>
      <c r="E4" s="333" t="str">
        <f>"VF "&amp;'KS 1'!B4</f>
        <v xml:space="preserve">VF </v>
      </c>
      <c r="F4" s="357"/>
      <c r="G4" s="322"/>
      <c r="H4" s="324" t="s">
        <v>67</v>
      </c>
      <c r="I4" s="324"/>
      <c r="J4" s="339">
        <f>G1*0.05</f>
        <v>0</v>
      </c>
    </row>
    <row r="5" spans="1:10" ht="12.75" customHeight="1" x14ac:dyDescent="0.2">
      <c r="A5" s="344"/>
      <c r="B5" s="345"/>
      <c r="C5" s="345"/>
      <c r="D5" s="346"/>
      <c r="E5" s="334"/>
      <c r="F5" s="357"/>
      <c r="G5" s="322"/>
      <c r="H5" s="325"/>
      <c r="I5" s="325"/>
      <c r="J5" s="337"/>
    </row>
    <row r="6" spans="1:10" ht="12.75" customHeight="1" thickBot="1" x14ac:dyDescent="0.25">
      <c r="A6" s="347"/>
      <c r="B6" s="348"/>
      <c r="C6" s="348"/>
      <c r="D6" s="349"/>
      <c r="E6" s="335"/>
      <c r="F6" s="358"/>
      <c r="G6" s="323"/>
      <c r="H6" s="326"/>
      <c r="I6" s="326"/>
      <c r="J6" s="340"/>
    </row>
    <row r="7" spans="1:10" ht="12.75" customHeight="1" thickBot="1" x14ac:dyDescent="0.25">
      <c r="A7" s="33"/>
      <c r="B7" s="33"/>
      <c r="C7" s="33"/>
      <c r="D7" s="33"/>
      <c r="E7" s="33"/>
      <c r="F7" s="34"/>
      <c r="G7" s="35"/>
      <c r="H7" s="36"/>
      <c r="I7" s="36"/>
      <c r="J7" s="35"/>
    </row>
    <row r="8" spans="1:10" ht="12.75" customHeight="1" x14ac:dyDescent="0.2">
      <c r="A8" s="305" t="s">
        <v>12</v>
      </c>
      <c r="B8" s="306"/>
      <c r="C8" s="306"/>
      <c r="D8" s="306"/>
      <c r="E8" s="306"/>
      <c r="F8" s="307"/>
      <c r="G8" s="305" t="s">
        <v>52</v>
      </c>
      <c r="H8" s="307"/>
      <c r="I8"/>
      <c r="J8"/>
    </row>
    <row r="9" spans="1:10" ht="12.75" customHeight="1" x14ac:dyDescent="0.2">
      <c r="A9" s="308"/>
      <c r="B9" s="309"/>
      <c r="C9" s="309"/>
      <c r="D9" s="309"/>
      <c r="E9" s="309"/>
      <c r="F9" s="310"/>
      <c r="G9" s="308"/>
      <c r="H9" s="310"/>
      <c r="I9"/>
      <c r="J9"/>
    </row>
    <row r="10" spans="1:10" ht="12.75" customHeight="1" x14ac:dyDescent="0.2">
      <c r="A10" s="47"/>
      <c r="B10" s="313" t="s">
        <v>82</v>
      </c>
      <c r="C10" s="314"/>
      <c r="D10" s="317" t="s">
        <v>83</v>
      </c>
      <c r="E10" s="318" t="s">
        <v>7</v>
      </c>
      <c r="F10" s="289" t="s">
        <v>84</v>
      </c>
      <c r="G10" s="292" t="s">
        <v>13</v>
      </c>
      <c r="H10" s="289" t="s">
        <v>85</v>
      </c>
      <c r="I10"/>
      <c r="J10"/>
    </row>
    <row r="11" spans="1:10" ht="12.75" customHeight="1" x14ac:dyDescent="0.2">
      <c r="A11" s="48"/>
      <c r="B11" s="315"/>
      <c r="C11" s="316"/>
      <c r="D11" s="311"/>
      <c r="E11" s="319"/>
      <c r="F11" s="290"/>
      <c r="G11" s="293"/>
      <c r="H11" s="290"/>
      <c r="I11"/>
      <c r="J11"/>
    </row>
    <row r="12" spans="1:10" ht="12.75" customHeight="1" x14ac:dyDescent="0.2">
      <c r="A12" s="48"/>
      <c r="B12" s="311" t="s">
        <v>81</v>
      </c>
      <c r="C12" s="311" t="s">
        <v>63</v>
      </c>
      <c r="D12" s="311"/>
      <c r="E12" s="319"/>
      <c r="F12" s="290"/>
      <c r="G12" s="293"/>
      <c r="H12" s="290"/>
      <c r="I12"/>
      <c r="J12"/>
    </row>
    <row r="13" spans="1:10" ht="12.75" customHeight="1" x14ac:dyDescent="0.2">
      <c r="A13" s="48"/>
      <c r="B13" s="312"/>
      <c r="C13" s="312"/>
      <c r="D13" s="312"/>
      <c r="E13" s="320"/>
      <c r="F13" s="291"/>
      <c r="G13" s="294"/>
      <c r="H13" s="291"/>
      <c r="I13"/>
      <c r="J13"/>
    </row>
    <row r="14" spans="1:10" ht="12.75" customHeight="1" x14ac:dyDescent="0.2">
      <c r="A14" s="48"/>
      <c r="B14" s="50"/>
      <c r="C14" s="50"/>
      <c r="D14" s="50"/>
      <c r="E14" s="50"/>
      <c r="F14" s="51"/>
      <c r="G14" s="301">
        <f>'Samenstelling werkkapitaal'!B23</f>
        <v>0</v>
      </c>
      <c r="H14" s="284"/>
      <c r="I14"/>
      <c r="J14"/>
    </row>
    <row r="15" spans="1:10" ht="12.75" customHeight="1" x14ac:dyDescent="0.2">
      <c r="A15" s="295" t="s">
        <v>86</v>
      </c>
      <c r="B15" s="296"/>
      <c r="C15" s="296"/>
      <c r="D15" s="296"/>
      <c r="E15" s="296"/>
      <c r="F15" s="297"/>
      <c r="G15" s="302"/>
      <c r="H15" s="285"/>
      <c r="I15"/>
      <c r="J15"/>
    </row>
    <row r="16" spans="1:10" ht="12.75" customHeight="1" x14ac:dyDescent="0.2">
      <c r="A16" s="298"/>
      <c r="B16" s="299"/>
      <c r="C16" s="299"/>
      <c r="D16" s="299"/>
      <c r="E16" s="299"/>
      <c r="F16" s="300"/>
      <c r="G16" s="301">
        <f>'Samenstelling werkkapitaal'!B27</f>
        <v>0</v>
      </c>
      <c r="H16" s="303">
        <f>'Samenstelling werkkapitaal'!I35</f>
        <v>0</v>
      </c>
      <c r="I16"/>
      <c r="J16"/>
    </row>
    <row r="17" spans="1:10" ht="12.75" customHeight="1" x14ac:dyDescent="0.2">
      <c r="A17" s="49"/>
      <c r="B17" s="52"/>
      <c r="C17" s="52"/>
      <c r="D17" s="52"/>
      <c r="E17" s="52"/>
      <c r="F17" s="53"/>
      <c r="G17" s="302"/>
      <c r="H17" s="304"/>
      <c r="I17"/>
      <c r="J17"/>
    </row>
    <row r="18" spans="1:10" ht="12.75" customHeight="1" x14ac:dyDescent="0.2">
      <c r="A18" s="246" t="s">
        <v>14</v>
      </c>
      <c r="B18" s="249">
        <f>'KS 1'!C87</f>
        <v>0</v>
      </c>
      <c r="C18" s="249">
        <f>'KS 1'!D87</f>
        <v>0</v>
      </c>
      <c r="D18" s="249">
        <f>'KS 1'!E87</f>
        <v>0</v>
      </c>
      <c r="E18" s="240">
        <f>SUM(B18:D20)</f>
        <v>0</v>
      </c>
      <c r="F18" s="286"/>
      <c r="G18" s="253">
        <f>IF(SUM(E$18:E18)&gt;G$1,G$1,E18)</f>
        <v>0</v>
      </c>
      <c r="H18" s="283"/>
      <c r="I18"/>
      <c r="J18"/>
    </row>
    <row r="19" spans="1:10" ht="12.75" customHeight="1" x14ac:dyDescent="0.2">
      <c r="A19" s="247"/>
      <c r="B19" s="244"/>
      <c r="C19" s="244"/>
      <c r="D19" s="244"/>
      <c r="E19" s="241"/>
      <c r="F19" s="286"/>
      <c r="G19" s="254"/>
      <c r="H19" s="284"/>
      <c r="I19"/>
      <c r="J19"/>
    </row>
    <row r="20" spans="1:10" ht="12.75" customHeight="1" x14ac:dyDescent="0.2">
      <c r="A20" s="248"/>
      <c r="B20" s="245"/>
      <c r="C20" s="245"/>
      <c r="D20" s="245"/>
      <c r="E20" s="242"/>
      <c r="F20" s="286"/>
      <c r="G20" s="255"/>
      <c r="H20" s="285"/>
      <c r="I20"/>
      <c r="J20"/>
    </row>
    <row r="21" spans="1:10" ht="12.75" customHeight="1" x14ac:dyDescent="0.2">
      <c r="A21" s="246" t="s">
        <v>15</v>
      </c>
      <c r="B21" s="243">
        <f>'KS 2'!C87</f>
        <v>0</v>
      </c>
      <c r="C21" s="243">
        <f>'KS 2'!D87</f>
        <v>0</v>
      </c>
      <c r="D21" s="243">
        <f>'KS 2'!E87</f>
        <v>0</v>
      </c>
      <c r="E21" s="240">
        <f>SUM(B21:D23)</f>
        <v>0</v>
      </c>
      <c r="F21" s="286"/>
      <c r="G21" s="253">
        <f>IF(SUM(E$18:E21)&gt;G$1,G$1-SUM(G$18:G18),E21)</f>
        <v>0</v>
      </c>
      <c r="H21" s="283"/>
      <c r="I21"/>
      <c r="J21"/>
    </row>
    <row r="22" spans="1:10" ht="12.75" customHeight="1" x14ac:dyDescent="0.2">
      <c r="A22" s="247"/>
      <c r="B22" s="244"/>
      <c r="C22" s="244"/>
      <c r="D22" s="244"/>
      <c r="E22" s="241"/>
      <c r="F22" s="286"/>
      <c r="G22" s="254"/>
      <c r="H22" s="284"/>
      <c r="I22"/>
      <c r="J22"/>
    </row>
    <row r="23" spans="1:10" ht="12.75" customHeight="1" x14ac:dyDescent="0.2">
      <c r="A23" s="248"/>
      <c r="B23" s="245"/>
      <c r="C23" s="245"/>
      <c r="D23" s="245"/>
      <c r="E23" s="242"/>
      <c r="F23" s="286"/>
      <c r="G23" s="255"/>
      <c r="H23" s="285"/>
      <c r="I23"/>
      <c r="J23"/>
    </row>
    <row r="24" spans="1:10" ht="12.75" customHeight="1" x14ac:dyDescent="0.2">
      <c r="A24" s="246" t="s">
        <v>16</v>
      </c>
      <c r="B24" s="243">
        <f>'KS 3'!C87</f>
        <v>0</v>
      </c>
      <c r="C24" s="243">
        <f>'KS 3'!D87</f>
        <v>0</v>
      </c>
      <c r="D24" s="243">
        <f>'KS 3'!E87</f>
        <v>0</v>
      </c>
      <c r="E24" s="240">
        <f>SUM(B24:D26)</f>
        <v>0</v>
      </c>
      <c r="F24" s="286"/>
      <c r="G24" s="253">
        <f>IF(SUM(E$18:E24)&gt;G$1,G$1-SUM(G$18:G21),E24)</f>
        <v>0</v>
      </c>
      <c r="H24" s="283"/>
      <c r="I24"/>
      <c r="J24"/>
    </row>
    <row r="25" spans="1:10" ht="12.75" customHeight="1" x14ac:dyDescent="0.2">
      <c r="A25" s="247"/>
      <c r="B25" s="244"/>
      <c r="C25" s="244"/>
      <c r="D25" s="244"/>
      <c r="E25" s="241"/>
      <c r="F25" s="286"/>
      <c r="G25" s="254"/>
      <c r="H25" s="284"/>
      <c r="I25"/>
      <c r="J25"/>
    </row>
    <row r="26" spans="1:10" ht="12.75" customHeight="1" x14ac:dyDescent="0.2">
      <c r="A26" s="248"/>
      <c r="B26" s="245"/>
      <c r="C26" s="245"/>
      <c r="D26" s="245"/>
      <c r="E26" s="242"/>
      <c r="F26" s="286"/>
      <c r="G26" s="255"/>
      <c r="H26" s="285"/>
      <c r="I26"/>
      <c r="J26"/>
    </row>
    <row r="27" spans="1:10" ht="12.75" customHeight="1" x14ac:dyDescent="0.2">
      <c r="A27" s="246" t="s">
        <v>17</v>
      </c>
      <c r="B27" s="243">
        <f>'KS 4'!C87</f>
        <v>0</v>
      </c>
      <c r="C27" s="243">
        <f>'KS 4'!D87</f>
        <v>0</v>
      </c>
      <c r="D27" s="243">
        <f>'KS 4'!E87</f>
        <v>0</v>
      </c>
      <c r="E27" s="240">
        <f>SUM(B27:D29)</f>
        <v>0</v>
      </c>
      <c r="F27" s="286"/>
      <c r="G27" s="253">
        <f>IF(SUM(E$18:E27)&gt;G$1,G$1-SUM(G$18:G24),E27)</f>
        <v>0</v>
      </c>
      <c r="H27" s="283"/>
      <c r="I27"/>
      <c r="J27"/>
    </row>
    <row r="28" spans="1:10" ht="12.75" customHeight="1" x14ac:dyDescent="0.2">
      <c r="A28" s="247"/>
      <c r="B28" s="244"/>
      <c r="C28" s="244"/>
      <c r="D28" s="244"/>
      <c r="E28" s="241"/>
      <c r="F28" s="286"/>
      <c r="G28" s="254"/>
      <c r="H28" s="284"/>
      <c r="I28"/>
      <c r="J28"/>
    </row>
    <row r="29" spans="1:10" ht="12.75" customHeight="1" x14ac:dyDescent="0.2">
      <c r="A29" s="248"/>
      <c r="B29" s="245"/>
      <c r="C29" s="245"/>
      <c r="D29" s="245"/>
      <c r="E29" s="242"/>
      <c r="F29" s="286"/>
      <c r="G29" s="255"/>
      <c r="H29" s="285"/>
      <c r="I29"/>
      <c r="J29"/>
    </row>
    <row r="30" spans="1:10" ht="12.75" customHeight="1" x14ac:dyDescent="0.2">
      <c r="A30" s="246" t="s">
        <v>18</v>
      </c>
      <c r="B30" s="243">
        <f>'KS 5'!C87</f>
        <v>0</v>
      </c>
      <c r="C30" s="243">
        <f>'KS 5'!D87</f>
        <v>0</v>
      </c>
      <c r="D30" s="243">
        <f>'KS 5'!E87</f>
        <v>0</v>
      </c>
      <c r="E30" s="240">
        <f>SUM(B30:D32)</f>
        <v>0</v>
      </c>
      <c r="F30" s="286"/>
      <c r="G30" s="253">
        <f>IF(SUM(E$18:E30)&gt;G$1,G$1-SUM(G$18:G27),E30)</f>
        <v>0</v>
      </c>
      <c r="H30" s="283"/>
      <c r="I30"/>
      <c r="J30"/>
    </row>
    <row r="31" spans="1:10" ht="12.75" customHeight="1" x14ac:dyDescent="0.2">
      <c r="A31" s="247"/>
      <c r="B31" s="244"/>
      <c r="C31" s="244"/>
      <c r="D31" s="244"/>
      <c r="E31" s="241"/>
      <c r="F31" s="286"/>
      <c r="G31" s="254"/>
      <c r="H31" s="284"/>
      <c r="I31"/>
      <c r="J31"/>
    </row>
    <row r="32" spans="1:10" ht="12.75" customHeight="1" x14ac:dyDescent="0.2">
      <c r="A32" s="248"/>
      <c r="B32" s="245"/>
      <c r="C32" s="245"/>
      <c r="D32" s="245"/>
      <c r="E32" s="242"/>
      <c r="F32" s="286"/>
      <c r="G32" s="255"/>
      <c r="H32" s="285"/>
      <c r="I32"/>
      <c r="J32"/>
    </row>
    <row r="33" spans="1:12" ht="12.75" customHeight="1" x14ac:dyDescent="0.2">
      <c r="A33" s="246" t="s">
        <v>19</v>
      </c>
      <c r="B33" s="243">
        <f>'KS 6'!C87</f>
        <v>0</v>
      </c>
      <c r="C33" s="243">
        <f>'KS 6'!D87</f>
        <v>0</v>
      </c>
      <c r="D33" s="243">
        <f>'KS 6'!E87</f>
        <v>0</v>
      </c>
      <c r="E33" s="240">
        <f>SUM(B33:D35)</f>
        <v>0</v>
      </c>
      <c r="F33" s="286"/>
      <c r="G33" s="253">
        <f>IF(SUM(E$18:E33)&gt;G$1,G$1-SUM(G$18:G30),E33)</f>
        <v>0</v>
      </c>
      <c r="H33" s="283"/>
      <c r="I33"/>
      <c r="J33"/>
    </row>
    <row r="34" spans="1:12" ht="12.75" customHeight="1" x14ac:dyDescent="0.2">
      <c r="A34" s="247"/>
      <c r="B34" s="244"/>
      <c r="C34" s="244"/>
      <c r="D34" s="244"/>
      <c r="E34" s="241"/>
      <c r="F34" s="286"/>
      <c r="G34" s="254"/>
      <c r="H34" s="284"/>
      <c r="I34"/>
      <c r="J34"/>
    </row>
    <row r="35" spans="1:12" ht="12.75" customHeight="1" x14ac:dyDescent="0.2">
      <c r="A35" s="248"/>
      <c r="B35" s="245"/>
      <c r="C35" s="245"/>
      <c r="D35" s="245"/>
      <c r="E35" s="242"/>
      <c r="F35" s="286"/>
      <c r="G35" s="255"/>
      <c r="H35" s="285"/>
      <c r="I35"/>
      <c r="J35"/>
    </row>
    <row r="36" spans="1:12" ht="12.75" customHeight="1" x14ac:dyDescent="0.2">
      <c r="A36" s="266" t="s">
        <v>8</v>
      </c>
      <c r="B36" s="240">
        <f>SUM(B18:B35)</f>
        <v>0</v>
      </c>
      <c r="C36" s="240">
        <f>SUM(C18:C35)</f>
        <v>0</v>
      </c>
      <c r="D36" s="240">
        <f>SUM(D18:D35)</f>
        <v>0</v>
      </c>
      <c r="E36" s="240">
        <f>SUM(E18:E35)</f>
        <v>0</v>
      </c>
      <c r="F36" s="287"/>
      <c r="G36" s="277">
        <f>SUMIF(H16:H35,"&lt;&gt;",G16:G35)</f>
        <v>0</v>
      </c>
      <c r="H36" s="280"/>
      <c r="I36"/>
      <c r="J36"/>
      <c r="L36" s="58"/>
    </row>
    <row r="37" spans="1:12" ht="12.75" customHeight="1" x14ac:dyDescent="0.2">
      <c r="A37" s="267"/>
      <c r="B37" s="241"/>
      <c r="C37" s="241"/>
      <c r="D37" s="241"/>
      <c r="E37" s="241"/>
      <c r="F37" s="287"/>
      <c r="G37" s="278"/>
      <c r="H37" s="281"/>
      <c r="I37"/>
      <c r="J37"/>
      <c r="L37" s="59"/>
    </row>
    <row r="38" spans="1:12" ht="12.75" customHeight="1" thickBot="1" x14ac:dyDescent="0.25">
      <c r="A38" s="268"/>
      <c r="B38" s="269"/>
      <c r="C38" s="269"/>
      <c r="D38" s="269"/>
      <c r="E38" s="269"/>
      <c r="F38" s="288"/>
      <c r="G38" s="279"/>
      <c r="H38" s="282"/>
      <c r="I38"/>
      <c r="J38"/>
    </row>
    <row r="39" spans="1:12" s="60" customFormat="1" ht="12.75" customHeight="1" x14ac:dyDescent="0.2">
      <c r="A39" s="273" t="s">
        <v>69</v>
      </c>
      <c r="B39" s="274"/>
      <c r="C39" s="270">
        <f>IF(G1-E36&lt;0,0,G1-E36)</f>
        <v>0</v>
      </c>
      <c r="D39" s="260" t="str">
        <f>IF(G1-E36&lt;0,"Jaarbudget overschreden zonder 
rekening te houden met VIA-middelen.","")</f>
        <v/>
      </c>
      <c r="E39" s="261"/>
      <c r="F39" s="261"/>
      <c r="G39" s="250" t="str">
        <f>IF(G1-E36&lt;0,E36-G1,"")</f>
        <v/>
      </c>
      <c r="H39"/>
      <c r="I39"/>
      <c r="J39"/>
    </row>
    <row r="40" spans="1:12" s="60" customFormat="1" ht="12.75" customHeight="1" x14ac:dyDescent="0.2">
      <c r="A40" s="275"/>
      <c r="B40" s="276"/>
      <c r="C40" s="271"/>
      <c r="D40" s="262"/>
      <c r="E40" s="263"/>
      <c r="F40" s="263"/>
      <c r="G40" s="251"/>
      <c r="H40"/>
      <c r="I40"/>
      <c r="J40"/>
    </row>
    <row r="41" spans="1:12" s="60" customFormat="1" ht="12.75" customHeight="1" x14ac:dyDescent="0.2">
      <c r="A41" s="256" t="s">
        <v>70</v>
      </c>
      <c r="B41" s="257"/>
      <c r="C41" s="271">
        <f>'VIA-middelen'!C36</f>
        <v>0</v>
      </c>
      <c r="D41" s="262"/>
      <c r="E41" s="263"/>
      <c r="F41" s="263"/>
      <c r="G41" s="251"/>
      <c r="H41"/>
      <c r="I41"/>
      <c r="J41"/>
    </row>
    <row r="42" spans="1:12" s="60" customFormat="1" ht="12.75" customHeight="1" thickBot="1" x14ac:dyDescent="0.25">
      <c r="A42" s="258"/>
      <c r="B42" s="259"/>
      <c r="C42" s="272"/>
      <c r="D42" s="264"/>
      <c r="E42" s="265"/>
      <c r="F42" s="265"/>
      <c r="G42" s="252"/>
      <c r="H42" s="151"/>
      <c r="I42" s="149"/>
      <c r="J42" s="149"/>
    </row>
    <row r="43" spans="1:12" ht="12.75" customHeight="1" x14ac:dyDescent="0.25">
      <c r="A43" s="111"/>
      <c r="B43" s="111"/>
      <c r="C43" s="111"/>
      <c r="D43" s="111"/>
      <c r="E43" s="111"/>
      <c r="F43" s="110"/>
      <c r="G43" s="110"/>
      <c r="H43" s="150"/>
      <c r="I43" s="150"/>
      <c r="J43" s="113"/>
    </row>
    <row r="44" spans="1:12" ht="13.5" customHeight="1" x14ac:dyDescent="0.2">
      <c r="A44" s="112"/>
      <c r="B44" s="112"/>
      <c r="C44" s="112"/>
      <c r="D44" s="112"/>
      <c r="E44" s="112"/>
      <c r="F44" s="112"/>
      <c r="G44" s="112"/>
      <c r="H44" s="112"/>
      <c r="I44" s="112"/>
      <c r="J44" s="113"/>
    </row>
  </sheetData>
  <sheetProtection algorithmName="SHA-512" hashValue="Vjen13b9J89ZNKC3kxGiLBZ8NB4e9yhJJBa1G0z2ZRyzH30r2n73QJNEfmR8lUBXg7bvsWGwY1v8jSC6CSxvrQ==" saltValue="7M3E2qY+HdJmYvBWMZz7sg==" spinCount="100000" sheet="1" objects="1" scenarios="1"/>
  <mergeCells count="86">
    <mergeCell ref="G1:G6"/>
    <mergeCell ref="H4:I6"/>
    <mergeCell ref="A1:E3"/>
    <mergeCell ref="E4:E6"/>
    <mergeCell ref="J1:J3"/>
    <mergeCell ref="J4:J6"/>
    <mergeCell ref="A4:D6"/>
    <mergeCell ref="H1:I3"/>
    <mergeCell ref="F1:F6"/>
    <mergeCell ref="A8:F9"/>
    <mergeCell ref="G8:H9"/>
    <mergeCell ref="B12:B13"/>
    <mergeCell ref="H10:H13"/>
    <mergeCell ref="G14:G15"/>
    <mergeCell ref="C12:C13"/>
    <mergeCell ref="B10:C11"/>
    <mergeCell ref="D10:D13"/>
    <mergeCell ref="E10:E13"/>
    <mergeCell ref="H14:H15"/>
    <mergeCell ref="H24:H26"/>
    <mergeCell ref="H21:H23"/>
    <mergeCell ref="F18:F20"/>
    <mergeCell ref="F10:F13"/>
    <mergeCell ref="G10:G13"/>
    <mergeCell ref="A15:F16"/>
    <mergeCell ref="G16:G17"/>
    <mergeCell ref="H16:H17"/>
    <mergeCell ref="H18:H20"/>
    <mergeCell ref="G18:G20"/>
    <mergeCell ref="B18:B20"/>
    <mergeCell ref="C24:C26"/>
    <mergeCell ref="E24:E26"/>
    <mergeCell ref="D24:D26"/>
    <mergeCell ref="E21:E23"/>
    <mergeCell ref="G21:G23"/>
    <mergeCell ref="G24:G26"/>
    <mergeCell ref="F21:F23"/>
    <mergeCell ref="F24:F26"/>
    <mergeCell ref="E33:E35"/>
    <mergeCell ref="C27:C29"/>
    <mergeCell ref="H27:H29"/>
    <mergeCell ref="D33:D35"/>
    <mergeCell ref="D30:D32"/>
    <mergeCell ref="G27:G29"/>
    <mergeCell ref="F30:F32"/>
    <mergeCell ref="G30:G32"/>
    <mergeCell ref="H30:H32"/>
    <mergeCell ref="D27:D29"/>
    <mergeCell ref="E30:E32"/>
    <mergeCell ref="E27:E29"/>
    <mergeCell ref="F27:F29"/>
    <mergeCell ref="G36:G38"/>
    <mergeCell ref="H36:H38"/>
    <mergeCell ref="H33:H35"/>
    <mergeCell ref="F33:F35"/>
    <mergeCell ref="F36:F38"/>
    <mergeCell ref="A33:A35"/>
    <mergeCell ref="B33:B35"/>
    <mergeCell ref="A30:A32"/>
    <mergeCell ref="C33:C35"/>
    <mergeCell ref="G39:G42"/>
    <mergeCell ref="G33:G35"/>
    <mergeCell ref="A41:B42"/>
    <mergeCell ref="D39:F42"/>
    <mergeCell ref="A36:A38"/>
    <mergeCell ref="B36:B38"/>
    <mergeCell ref="D36:D38"/>
    <mergeCell ref="C39:C40"/>
    <mergeCell ref="C41:C42"/>
    <mergeCell ref="E36:E38"/>
    <mergeCell ref="C36:C38"/>
    <mergeCell ref="A39:B40"/>
    <mergeCell ref="A27:A29"/>
    <mergeCell ref="C30:C32"/>
    <mergeCell ref="B27:B29"/>
    <mergeCell ref="A24:A26"/>
    <mergeCell ref="B24:B26"/>
    <mergeCell ref="B30:B32"/>
    <mergeCell ref="E18:E20"/>
    <mergeCell ref="C21:C23"/>
    <mergeCell ref="A21:A23"/>
    <mergeCell ref="D18:D20"/>
    <mergeCell ref="A18:A20"/>
    <mergeCell ref="B21:B23"/>
    <mergeCell ref="D21:D23"/>
    <mergeCell ref="C18:C20"/>
  </mergeCells>
  <conditionalFormatting sqref="G39:G42 D39">
    <cfRule type="notContainsBlanks" dxfId="3" priority="18" stopIfTrue="1">
      <formula>LEN(TRIM(D39))&gt;0</formula>
    </cfRule>
  </conditionalFormatting>
  <conditionalFormatting sqref="D36:D38">
    <cfRule type="expression" dxfId="2" priority="16" stopIfTrue="1">
      <formula>D36&gt;J4</formula>
    </cfRule>
  </conditionalFormatting>
  <printOptions horizontalCentered="1" verticalCentered="1"/>
  <pageMargins left="0.39370078740157483" right="0.39370078740157483" top="1.0629921259842521" bottom="0.43307086614173229" header="0.31496062992125984" footer="0.31496062992125984"/>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J46"/>
  <sheetViews>
    <sheetView zoomScale="80" zoomScaleNormal="80" workbookViewId="0">
      <selection activeCell="D30" sqref="D30:E32"/>
    </sheetView>
  </sheetViews>
  <sheetFormatPr defaultRowHeight="12.75" x14ac:dyDescent="0.2"/>
  <cols>
    <col min="1" max="4" width="15.7109375" style="32" customWidth="1"/>
    <col min="5" max="5" width="2.5703125" style="32" customWidth="1"/>
    <col min="6" max="6" width="15.7109375" style="32" customWidth="1"/>
    <col min="7" max="7" width="16.28515625" style="32" customWidth="1"/>
    <col min="8" max="10" width="15.7109375" style="32" customWidth="1"/>
    <col min="11" max="16384" width="9.140625" style="32"/>
  </cols>
  <sheetData>
    <row r="1" spans="1:10" ht="12.75" customHeight="1" x14ac:dyDescent="0.2">
      <c r="A1" s="327" t="str">
        <f>"VIA-MIDDELEN  "&amp;'KS 1'!A1</f>
        <v>VIA-MIDDELEN  2018</v>
      </c>
      <c r="B1" s="328"/>
      <c r="C1" s="328"/>
      <c r="D1" s="386"/>
      <c r="E1" s="95"/>
      <c r="F1" s="64"/>
      <c r="G1" s="64"/>
      <c r="H1"/>
      <c r="I1"/>
      <c r="J1"/>
    </row>
    <row r="2" spans="1:10" ht="12.75" customHeight="1" x14ac:dyDescent="0.2">
      <c r="A2" s="329"/>
      <c r="B2" s="330"/>
      <c r="C2" s="330"/>
      <c r="D2" s="387"/>
      <c r="E2" s="95"/>
      <c r="F2" s="64"/>
      <c r="G2" s="64"/>
      <c r="H2"/>
      <c r="I2"/>
      <c r="J2"/>
    </row>
    <row r="3" spans="1:10" ht="12.75" customHeight="1" x14ac:dyDescent="0.2">
      <c r="A3" s="331"/>
      <c r="B3" s="332"/>
      <c r="C3" s="332"/>
      <c r="D3" s="388"/>
      <c r="E3" s="95"/>
      <c r="F3" s="64"/>
      <c r="G3" s="64"/>
      <c r="H3"/>
      <c r="I3"/>
      <c r="J3"/>
    </row>
    <row r="4" spans="1:10" ht="12.75" customHeight="1" thickBot="1" x14ac:dyDescent="0.25">
      <c r="A4" s="389"/>
      <c r="B4" s="390"/>
      <c r="C4" s="390"/>
      <c r="D4" s="393"/>
      <c r="E4" s="96"/>
      <c r="F4" s="64"/>
      <c r="G4" s="64"/>
      <c r="H4"/>
      <c r="I4"/>
      <c r="J4"/>
    </row>
    <row r="5" spans="1:10" ht="12.75" customHeight="1" x14ac:dyDescent="0.2">
      <c r="A5" s="389"/>
      <c r="B5" s="390"/>
      <c r="C5" s="390"/>
      <c r="D5" s="394"/>
      <c r="E5" s="96"/>
      <c r="F5" s="356" t="s">
        <v>13</v>
      </c>
      <c r="G5" s="418" t="s">
        <v>11</v>
      </c>
      <c r="H5"/>
      <c r="I5"/>
      <c r="J5"/>
    </row>
    <row r="6" spans="1:10" ht="12.75" customHeight="1" thickBot="1" x14ac:dyDescent="0.25">
      <c r="A6" s="391"/>
      <c r="B6" s="392"/>
      <c r="C6" s="392"/>
      <c r="D6" s="395"/>
      <c r="E6" s="96"/>
      <c r="F6" s="357"/>
      <c r="G6" s="419"/>
      <c r="H6"/>
      <c r="I6"/>
      <c r="J6"/>
    </row>
    <row r="7" spans="1:10" ht="12.75" customHeight="1" thickBot="1" x14ac:dyDescent="0.25">
      <c r="A7" s="96"/>
      <c r="B7" s="96"/>
      <c r="C7" s="96"/>
      <c r="D7" s="96"/>
      <c r="E7" s="96"/>
      <c r="F7" s="358"/>
      <c r="G7" s="420"/>
      <c r="H7"/>
      <c r="I7"/>
      <c r="J7"/>
    </row>
    <row r="8" spans="1:10" ht="12.75" customHeight="1" x14ac:dyDescent="0.2">
      <c r="A8" s="400" t="str">
        <f>"VIA-MIDDELEN  "&amp;'KS 1'!A1-1</f>
        <v>VIA-MIDDELEN  2017</v>
      </c>
      <c r="B8" s="401"/>
      <c r="C8" s="401"/>
      <c r="D8" s="412" t="str">
        <f>IF('Samenstelling werkkapitaal'!B48&lt;=0,"te ontvangen","terug te geven")</f>
        <v>te ontvangen</v>
      </c>
      <c r="E8" s="413"/>
      <c r="F8" s="421">
        <f>ABS('Samenstelling werkkapitaal'!B48)</f>
        <v>0</v>
      </c>
      <c r="G8" s="424"/>
      <c r="H8"/>
      <c r="I8"/>
      <c r="J8"/>
    </row>
    <row r="9" spans="1:10" ht="12.75" customHeight="1" x14ac:dyDescent="0.2">
      <c r="A9" s="402"/>
      <c r="B9" s="403"/>
      <c r="C9" s="403"/>
      <c r="D9" s="334"/>
      <c r="E9" s="414"/>
      <c r="F9" s="422"/>
      <c r="G9" s="425"/>
      <c r="H9"/>
      <c r="I9"/>
      <c r="J9"/>
    </row>
    <row r="10" spans="1:10" ht="12.75" customHeight="1" thickBot="1" x14ac:dyDescent="0.25">
      <c r="A10" s="404"/>
      <c r="B10" s="405"/>
      <c r="C10" s="405"/>
      <c r="D10" s="335"/>
      <c r="E10" s="415"/>
      <c r="F10" s="423"/>
      <c r="G10" s="426"/>
      <c r="H10"/>
      <c r="I10"/>
      <c r="J10"/>
    </row>
    <row r="11" spans="1:10" ht="12.75" customHeight="1" thickBot="1" x14ac:dyDescent="0.25">
      <c r="A11" s="33"/>
      <c r="B11" s="32" t="s">
        <v>73</v>
      </c>
      <c r="C11" s="33"/>
      <c r="D11" s="33"/>
      <c r="E11" s="33"/>
      <c r="F11" s="34" t="s">
        <v>73</v>
      </c>
      <c r="G11" s="35" t="s">
        <v>73</v>
      </c>
      <c r="H11"/>
      <c r="I11"/>
      <c r="J11"/>
    </row>
    <row r="12" spans="1:10" ht="12.75" customHeight="1" x14ac:dyDescent="0.2">
      <c r="A12" s="305" t="s">
        <v>64</v>
      </c>
      <c r="B12" s="306"/>
      <c r="C12" s="306"/>
      <c r="D12" s="306"/>
      <c r="E12" s="307"/>
      <c r="F12" s="305" t="s">
        <v>52</v>
      </c>
      <c r="G12" s="307"/>
      <c r="H12"/>
      <c r="I12"/>
      <c r="J12"/>
    </row>
    <row r="13" spans="1:10" ht="12.75" customHeight="1" x14ac:dyDescent="0.2">
      <c r="A13" s="416"/>
      <c r="B13" s="417"/>
      <c r="C13" s="417"/>
      <c r="D13" s="417"/>
      <c r="E13" s="411"/>
      <c r="F13" s="416"/>
      <c r="G13" s="411"/>
      <c r="H13"/>
      <c r="I13"/>
      <c r="J13"/>
    </row>
    <row r="14" spans="1:10" ht="13.5" customHeight="1" x14ac:dyDescent="0.2">
      <c r="A14" s="308"/>
      <c r="B14" s="309"/>
      <c r="C14" s="309"/>
      <c r="D14" s="309"/>
      <c r="E14" s="310"/>
      <c r="F14" s="308"/>
      <c r="G14" s="310"/>
      <c r="H14" s="36" t="s">
        <v>73</v>
      </c>
      <c r="I14" s="36"/>
      <c r="J14" s="35"/>
    </row>
    <row r="15" spans="1:10" ht="13.5" customHeight="1" x14ac:dyDescent="0.2">
      <c r="A15" s="396"/>
      <c r="B15" s="399" t="s">
        <v>65</v>
      </c>
      <c r="C15" s="406">
        <v>7.0000000000000007E-2</v>
      </c>
      <c r="D15" s="313" t="s">
        <v>11</v>
      </c>
      <c r="E15" s="409"/>
      <c r="F15" s="363" t="s">
        <v>13</v>
      </c>
      <c r="G15" s="365" t="s">
        <v>11</v>
      </c>
    </row>
    <row r="16" spans="1:10" ht="13.5" customHeight="1" x14ac:dyDescent="0.2">
      <c r="A16" s="397"/>
      <c r="B16" s="399"/>
      <c r="C16" s="407"/>
      <c r="D16" s="410"/>
      <c r="E16" s="411"/>
      <c r="F16" s="357"/>
      <c r="G16" s="366"/>
    </row>
    <row r="17" spans="1:7" ht="13.5" customHeight="1" x14ac:dyDescent="0.2">
      <c r="A17" s="398"/>
      <c r="B17" s="399"/>
      <c r="C17" s="408"/>
      <c r="D17" s="315"/>
      <c r="E17" s="310"/>
      <c r="F17" s="364"/>
      <c r="G17" s="367"/>
    </row>
    <row r="18" spans="1:7" ht="12.75" customHeight="1" x14ac:dyDescent="0.2">
      <c r="A18" s="246" t="s">
        <v>14</v>
      </c>
      <c r="B18" s="243">
        <f>'KS 1'!D87</f>
        <v>0</v>
      </c>
      <c r="C18" s="243">
        <f>IF(AND(B18&gt;0,SUM(Test!E1:E74)=0),"----  NIETS  ----",SUM(Test!E1:E74))</f>
        <v>0</v>
      </c>
      <c r="D18" s="368"/>
      <c r="E18" s="369"/>
      <c r="F18" s="360"/>
      <c r="G18" s="359"/>
    </row>
    <row r="19" spans="1:7" ht="12.75" customHeight="1" x14ac:dyDescent="0.2">
      <c r="A19" s="247"/>
      <c r="B19" s="244"/>
      <c r="C19" s="244"/>
      <c r="D19" s="370"/>
      <c r="E19" s="371"/>
      <c r="F19" s="361"/>
      <c r="G19" s="359"/>
    </row>
    <row r="20" spans="1:7" ht="12.75" customHeight="1" x14ac:dyDescent="0.2">
      <c r="A20" s="248"/>
      <c r="B20" s="245"/>
      <c r="C20" s="245"/>
      <c r="D20" s="372"/>
      <c r="E20" s="373"/>
      <c r="F20" s="362"/>
      <c r="G20" s="359"/>
    </row>
    <row r="21" spans="1:7" ht="12.75" customHeight="1" x14ac:dyDescent="0.2">
      <c r="A21" s="246" t="s">
        <v>15</v>
      </c>
      <c r="B21" s="243">
        <f>'KS 2'!D87</f>
        <v>0</v>
      </c>
      <c r="C21" s="243">
        <f>IF(AND(B21&gt;0,SUM(Test!E75:E148)=0),"----  NIETS  ----",SUM(Test!E75:E148))</f>
        <v>0</v>
      </c>
      <c r="D21" s="368"/>
      <c r="E21" s="369"/>
      <c r="F21" s="360"/>
      <c r="G21" s="359"/>
    </row>
    <row r="22" spans="1:7" ht="12.75" customHeight="1" x14ac:dyDescent="0.2">
      <c r="A22" s="247"/>
      <c r="B22" s="244"/>
      <c r="C22" s="244"/>
      <c r="D22" s="370"/>
      <c r="E22" s="371"/>
      <c r="F22" s="361"/>
      <c r="G22" s="359"/>
    </row>
    <row r="23" spans="1:7" ht="12.75" customHeight="1" x14ac:dyDescent="0.2">
      <c r="A23" s="248"/>
      <c r="B23" s="245"/>
      <c r="C23" s="245"/>
      <c r="D23" s="372"/>
      <c r="E23" s="373"/>
      <c r="F23" s="362"/>
      <c r="G23" s="359"/>
    </row>
    <row r="24" spans="1:7" ht="12.75" customHeight="1" x14ac:dyDescent="0.2">
      <c r="A24" s="246" t="s">
        <v>16</v>
      </c>
      <c r="B24" s="243">
        <f>'KS 3'!D87</f>
        <v>0</v>
      </c>
      <c r="C24" s="243">
        <f>IF(AND(B24&gt;0,SUM(Test!E149:E222)=0),"----  NIETS  ----",SUM(Test!E149:E222))</f>
        <v>0</v>
      </c>
      <c r="D24" s="368"/>
      <c r="E24" s="369"/>
      <c r="F24" s="360"/>
      <c r="G24" s="359"/>
    </row>
    <row r="25" spans="1:7" ht="12.75" customHeight="1" x14ac:dyDescent="0.2">
      <c r="A25" s="247"/>
      <c r="B25" s="244"/>
      <c r="C25" s="244"/>
      <c r="D25" s="370"/>
      <c r="E25" s="371"/>
      <c r="F25" s="361"/>
      <c r="G25" s="359"/>
    </row>
    <row r="26" spans="1:7" ht="12.75" customHeight="1" x14ac:dyDescent="0.2">
      <c r="A26" s="248"/>
      <c r="B26" s="245"/>
      <c r="C26" s="245"/>
      <c r="D26" s="372"/>
      <c r="E26" s="373"/>
      <c r="F26" s="362"/>
      <c r="G26" s="359"/>
    </row>
    <row r="27" spans="1:7" ht="12.75" customHeight="1" x14ac:dyDescent="0.2">
      <c r="A27" s="246" t="s">
        <v>17</v>
      </c>
      <c r="B27" s="243">
        <f>'KS 4'!D87</f>
        <v>0</v>
      </c>
      <c r="C27" s="243">
        <f>IF(AND(B27&gt;0,SUM(Test!E223:E296)=0),"----  NIETS  ----",SUM(Test!E223:E296))</f>
        <v>0</v>
      </c>
      <c r="D27" s="368"/>
      <c r="E27" s="369"/>
      <c r="F27" s="360"/>
      <c r="G27" s="359"/>
    </row>
    <row r="28" spans="1:7" ht="12.75" customHeight="1" x14ac:dyDescent="0.2">
      <c r="A28" s="247"/>
      <c r="B28" s="244"/>
      <c r="C28" s="244"/>
      <c r="D28" s="370"/>
      <c r="E28" s="371"/>
      <c r="F28" s="361"/>
      <c r="G28" s="359"/>
    </row>
    <row r="29" spans="1:7" ht="12.75" customHeight="1" x14ac:dyDescent="0.2">
      <c r="A29" s="248"/>
      <c r="B29" s="245"/>
      <c r="C29" s="245"/>
      <c r="D29" s="372"/>
      <c r="E29" s="373"/>
      <c r="F29" s="362"/>
      <c r="G29" s="359"/>
    </row>
    <row r="30" spans="1:7" ht="12.75" customHeight="1" x14ac:dyDescent="0.2">
      <c r="A30" s="246" t="s">
        <v>18</v>
      </c>
      <c r="B30" s="243">
        <f>'KS 5'!D87</f>
        <v>0</v>
      </c>
      <c r="C30" s="243">
        <f>IF(AND(B30&gt;0,SUM(Test!E297:E370)=0),"----  NIETS  ----",SUM(Test!E297:E370))</f>
        <v>0</v>
      </c>
      <c r="D30" s="368"/>
      <c r="E30" s="369"/>
      <c r="F30" s="360"/>
      <c r="G30" s="359"/>
    </row>
    <row r="31" spans="1:7" ht="12.75" customHeight="1" x14ac:dyDescent="0.2">
      <c r="A31" s="247"/>
      <c r="B31" s="244"/>
      <c r="C31" s="244"/>
      <c r="D31" s="370"/>
      <c r="E31" s="371"/>
      <c r="F31" s="361"/>
      <c r="G31" s="359"/>
    </row>
    <row r="32" spans="1:7" ht="12.75" customHeight="1" x14ac:dyDescent="0.2">
      <c r="A32" s="248"/>
      <c r="B32" s="245"/>
      <c r="C32" s="245"/>
      <c r="D32" s="372"/>
      <c r="E32" s="373"/>
      <c r="F32" s="362"/>
      <c r="G32" s="359"/>
    </row>
    <row r="33" spans="1:10" ht="12.75" customHeight="1" x14ac:dyDescent="0.2">
      <c r="A33" s="246" t="s">
        <v>19</v>
      </c>
      <c r="B33" s="243">
        <f>'KS 6'!D87</f>
        <v>0</v>
      </c>
      <c r="C33" s="243">
        <f>IF(AND(B33&gt;0,SUM(Test!E371:E444)=0),"----  NIETS  ----",SUM(Test!E371:E444))</f>
        <v>0</v>
      </c>
      <c r="D33" s="368"/>
      <c r="E33" s="369"/>
      <c r="F33" s="360"/>
      <c r="G33" s="359"/>
    </row>
    <row r="34" spans="1:10" ht="12.75" customHeight="1" x14ac:dyDescent="0.2">
      <c r="A34" s="247"/>
      <c r="B34" s="244"/>
      <c r="C34" s="244"/>
      <c r="D34" s="370"/>
      <c r="E34" s="371"/>
      <c r="F34" s="361"/>
      <c r="G34" s="359"/>
    </row>
    <row r="35" spans="1:10" ht="12.75" customHeight="1" x14ac:dyDescent="0.2">
      <c r="A35" s="248"/>
      <c r="B35" s="245"/>
      <c r="C35" s="245"/>
      <c r="D35" s="372"/>
      <c r="E35" s="373"/>
      <c r="F35" s="362"/>
      <c r="G35" s="359"/>
    </row>
    <row r="36" spans="1:10" ht="12.75" customHeight="1" x14ac:dyDescent="0.2">
      <c r="A36" s="266" t="s">
        <v>8</v>
      </c>
      <c r="B36" s="377">
        <f>SUM(B18:B35)</f>
        <v>0</v>
      </c>
      <c r="C36" s="380">
        <f>MIN(SUM(C18:C35),Jaaroverzicht!$G$1*$C$15)</f>
        <v>0</v>
      </c>
      <c r="D36" s="287"/>
      <c r="E36" s="97"/>
      <c r="F36" s="383">
        <f>SUMIF(G18:G35,"&lt;&gt;",F18:F35)</f>
        <v>0</v>
      </c>
      <c r="G36" s="374"/>
    </row>
    <row r="37" spans="1:10" ht="12.75" customHeight="1" x14ac:dyDescent="0.2">
      <c r="A37" s="267"/>
      <c r="B37" s="378"/>
      <c r="C37" s="381"/>
      <c r="D37" s="287"/>
      <c r="E37" s="98"/>
      <c r="F37" s="384"/>
      <c r="G37" s="375"/>
    </row>
    <row r="38" spans="1:10" ht="12.75" customHeight="1" thickBot="1" x14ac:dyDescent="0.25">
      <c r="A38" s="268"/>
      <c r="B38" s="379"/>
      <c r="C38" s="382"/>
      <c r="D38" s="288"/>
      <c r="E38" s="99"/>
      <c r="F38" s="385"/>
      <c r="G38" s="376"/>
    </row>
    <row r="39" spans="1:10" ht="12.75" customHeight="1" x14ac:dyDescent="0.2"/>
    <row r="40" spans="1:10" ht="12.75" customHeight="1" x14ac:dyDescent="0.2">
      <c r="A40"/>
      <c r="B40"/>
      <c r="C40"/>
      <c r="D40"/>
      <c r="E40"/>
      <c r="F40"/>
      <c r="G40"/>
    </row>
    <row r="41" spans="1:10" ht="13.5" customHeight="1" x14ac:dyDescent="0.2">
      <c r="A41"/>
      <c r="B41" s="140"/>
      <c r="C41" s="139"/>
      <c r="D41"/>
      <c r="E41"/>
      <c r="F41"/>
      <c r="G41"/>
    </row>
    <row r="42" spans="1:10" ht="12.75" customHeight="1" x14ac:dyDescent="0.2">
      <c r="A42"/>
      <c r="B42"/>
      <c r="C42"/>
      <c r="D42"/>
      <c r="E42"/>
      <c r="F42"/>
      <c r="G42"/>
    </row>
    <row r="43" spans="1:10" customFormat="1" ht="12.75" customHeight="1" x14ac:dyDescent="0.25">
      <c r="A43" s="37"/>
      <c r="B43" s="37"/>
      <c r="C43" s="138"/>
      <c r="D43" s="37"/>
      <c r="E43" s="37"/>
      <c r="F43" s="31"/>
      <c r="G43" s="31"/>
    </row>
    <row r="44" spans="1:10" customFormat="1" ht="12.75" customHeight="1" x14ac:dyDescent="0.2">
      <c r="A44" s="32"/>
      <c r="B44" s="32"/>
      <c r="C44" s="32"/>
      <c r="D44" s="32"/>
      <c r="E44" s="32"/>
      <c r="F44" s="32"/>
      <c r="G44" s="32"/>
    </row>
    <row r="45" spans="1:10" customFormat="1" ht="12.75" customHeight="1" x14ac:dyDescent="0.2">
      <c r="A45" s="32"/>
      <c r="B45" s="32"/>
      <c r="C45" s="32"/>
      <c r="D45" s="32"/>
      <c r="E45" s="32"/>
      <c r="F45" s="32"/>
      <c r="G45" s="32"/>
    </row>
    <row r="46" spans="1:10" ht="12.75" customHeight="1" x14ac:dyDescent="0.25">
      <c r="H46" s="31"/>
      <c r="I46" s="31"/>
      <c r="J46" s="31"/>
    </row>
  </sheetData>
  <sheetProtection algorithmName="SHA-512" hashValue="D6tnLfz4DJaoT4GbGDzVVjLAZpADB4/K2Q45+9nVkNyIW8c3/QfGhLxSROILl3Fx+npogIRo+3cmwyFc7+O4GA==" saltValue="ywj50xq/p3BYyKslgRSznA==" spinCount="100000" sheet="1" objects="1" scenarios="1"/>
  <mergeCells count="59">
    <mergeCell ref="F5:F7"/>
    <mergeCell ref="G5:G7"/>
    <mergeCell ref="F8:F10"/>
    <mergeCell ref="G8:G10"/>
    <mergeCell ref="F12:G14"/>
    <mergeCell ref="A1:D3"/>
    <mergeCell ref="A4:C6"/>
    <mergeCell ref="D4:D6"/>
    <mergeCell ref="A15:A17"/>
    <mergeCell ref="B15:B17"/>
    <mergeCell ref="A8:C10"/>
    <mergeCell ref="C15:C17"/>
    <mergeCell ref="D15:E17"/>
    <mergeCell ref="D8:E10"/>
    <mergeCell ref="A12:E14"/>
    <mergeCell ref="C27:C29"/>
    <mergeCell ref="F27:F29"/>
    <mergeCell ref="G27:G29"/>
    <mergeCell ref="D30:E32"/>
    <mergeCell ref="F18:F20"/>
    <mergeCell ref="G21:G23"/>
    <mergeCell ref="D18:E20"/>
    <mergeCell ref="G36:G38"/>
    <mergeCell ref="A33:A35"/>
    <mergeCell ref="B33:B35"/>
    <mergeCell ref="C33:C35"/>
    <mergeCell ref="F33:F35"/>
    <mergeCell ref="A36:A38"/>
    <mergeCell ref="B36:B38"/>
    <mergeCell ref="C36:C38"/>
    <mergeCell ref="D36:D38"/>
    <mergeCell ref="F36:F38"/>
    <mergeCell ref="F15:F17"/>
    <mergeCell ref="G15:G17"/>
    <mergeCell ref="D33:E35"/>
    <mergeCell ref="D21:E23"/>
    <mergeCell ref="G24:G26"/>
    <mergeCell ref="G18:G20"/>
    <mergeCell ref="F21:F23"/>
    <mergeCell ref="F24:F26"/>
    <mergeCell ref="D24:E26"/>
    <mergeCell ref="D27:E29"/>
    <mergeCell ref="G30:G32"/>
    <mergeCell ref="A18:A20"/>
    <mergeCell ref="B18:B20"/>
    <mergeCell ref="C18:C20"/>
    <mergeCell ref="A21:A23"/>
    <mergeCell ref="G33:G35"/>
    <mergeCell ref="A30:A32"/>
    <mergeCell ref="B30:B32"/>
    <mergeCell ref="C30:C32"/>
    <mergeCell ref="F30:F32"/>
    <mergeCell ref="A24:A26"/>
    <mergeCell ref="B21:B23"/>
    <mergeCell ref="C21:C23"/>
    <mergeCell ref="B24:B26"/>
    <mergeCell ref="C24:C26"/>
    <mergeCell ref="A27:A29"/>
    <mergeCell ref="B27:B29"/>
  </mergeCells>
  <conditionalFormatting sqref="F8:F10">
    <cfRule type="expression" dxfId="1" priority="2" stopIfTrue="1">
      <formula>D8="terug te geven"</formula>
    </cfRule>
  </conditionalFormatting>
  <conditionalFormatting sqref="C18:C35">
    <cfRule type="expression" dxfId="0" priority="1" stopIfTrue="1">
      <formula>OR($C18&lt;$B18*$C$15,$C18="----  NIETS  ----")</formula>
    </cfRule>
  </conditionalFormatting>
  <printOptions horizontalCentered="1" verticalCentered="1"/>
  <pageMargins left="0.39370078740157483" right="0.39370078740157483" top="1.0629921259842521" bottom="0.43307086614173229" header="0.31496062992125984" footer="0.31496062992125984"/>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L27"/>
  <sheetViews>
    <sheetView topLeftCell="A13" zoomScaleNormal="100" workbookViewId="0">
      <selection activeCell="F23" sqref="F23:G23"/>
    </sheetView>
  </sheetViews>
  <sheetFormatPr defaultRowHeight="15" x14ac:dyDescent="0.2"/>
  <cols>
    <col min="1" max="1" width="3.5703125" style="23" customWidth="1"/>
    <col min="2" max="2" width="9.140625" style="23"/>
    <col min="3" max="3" width="9.28515625" style="23" customWidth="1"/>
    <col min="4" max="6" width="9.140625" style="23"/>
    <col min="7" max="7" width="12.85546875" style="23" customWidth="1"/>
    <col min="8" max="8" width="5.42578125" style="23" customWidth="1"/>
    <col min="9" max="10" width="9.140625" style="23"/>
    <col min="11" max="11" width="9.140625" style="23" hidden="1" customWidth="1"/>
    <col min="12" max="12" width="9.28515625" style="23" customWidth="1"/>
    <col min="13" max="16384" width="9.140625" style="23"/>
  </cols>
  <sheetData>
    <row r="1" spans="1:11" ht="96" customHeight="1" x14ac:dyDescent="0.2">
      <c r="H1" s="24"/>
      <c r="I1" s="24"/>
      <c r="J1" s="24"/>
    </row>
    <row r="2" spans="1:11" ht="54.95" customHeight="1" x14ac:dyDescent="0.2">
      <c r="B2" s="441" t="s">
        <v>20</v>
      </c>
      <c r="C2" s="441"/>
      <c r="D2" s="441"/>
      <c r="E2" s="441"/>
      <c r="F2" s="441"/>
      <c r="G2" s="442"/>
      <c r="H2" s="443" t="s">
        <v>21</v>
      </c>
      <c r="I2" s="444"/>
      <c r="J2" s="445"/>
      <c r="K2" s="25"/>
    </row>
    <row r="3" spans="1:11" ht="50.1" customHeight="1" x14ac:dyDescent="0.2">
      <c r="B3" s="446" t="s">
        <v>22</v>
      </c>
      <c r="C3" s="429"/>
      <c r="D3" s="429"/>
      <c r="E3" s="429"/>
      <c r="F3" s="429"/>
      <c r="G3" s="429"/>
      <c r="H3" s="447"/>
      <c r="I3" s="447"/>
      <c r="J3" s="447"/>
    </row>
    <row r="4" spans="1:11" x14ac:dyDescent="0.2">
      <c r="A4" s="26">
        <v>1</v>
      </c>
      <c r="B4" s="432" t="s">
        <v>23</v>
      </c>
      <c r="C4" s="432"/>
      <c r="D4" s="432"/>
      <c r="E4" s="432"/>
      <c r="F4" s="432"/>
      <c r="G4" s="432"/>
      <c r="H4" s="432"/>
      <c r="I4" s="432"/>
      <c r="J4" s="432"/>
    </row>
    <row r="5" spans="1:11" ht="35.1" customHeight="1" x14ac:dyDescent="0.2">
      <c r="B5" s="429" t="s">
        <v>24</v>
      </c>
      <c r="C5" s="430"/>
      <c r="D5" s="430"/>
      <c r="E5" s="430"/>
      <c r="F5" s="430"/>
      <c r="G5" s="430"/>
      <c r="H5" s="430"/>
      <c r="I5" s="430"/>
      <c r="J5" s="430"/>
    </row>
    <row r="6" spans="1:11" x14ac:dyDescent="0.2">
      <c r="C6" s="427" t="s">
        <v>25</v>
      </c>
      <c r="D6" s="427"/>
      <c r="E6" s="434">
        <f>'KS 1'!B2</f>
        <v>0</v>
      </c>
      <c r="F6" s="434"/>
      <c r="G6" s="434"/>
      <c r="H6" s="434"/>
      <c r="I6" s="434"/>
      <c r="J6" s="434"/>
    </row>
    <row r="7" spans="1:11" x14ac:dyDescent="0.2">
      <c r="C7" s="427" t="s">
        <v>26</v>
      </c>
      <c r="D7" s="427"/>
      <c r="E7" s="435">
        <f>'KS 1'!B3</f>
        <v>0</v>
      </c>
      <c r="F7" s="435"/>
      <c r="G7" s="435"/>
      <c r="H7" s="435"/>
      <c r="I7" s="435"/>
      <c r="J7" s="435"/>
    </row>
    <row r="8" spans="1:11" x14ac:dyDescent="0.2">
      <c r="C8" s="427" t="s">
        <v>27</v>
      </c>
      <c r="D8" s="427"/>
      <c r="E8" s="436" t="str">
        <f>"VF " &amp; 'KS 1'!B4</f>
        <v xml:space="preserve">VF </v>
      </c>
      <c r="F8" s="436"/>
      <c r="G8" s="436"/>
      <c r="H8" s="436"/>
      <c r="I8" s="436"/>
      <c r="J8" s="436"/>
    </row>
    <row r="9" spans="1:11" ht="15" customHeight="1" x14ac:dyDescent="0.2">
      <c r="C9" s="427" t="s">
        <v>29</v>
      </c>
      <c r="D9" s="427"/>
      <c r="E9" s="437">
        <f>'KS 1'!B5</f>
        <v>0</v>
      </c>
      <c r="F9" s="438"/>
      <c r="G9" s="438"/>
      <c r="H9" s="438"/>
      <c r="I9" s="438"/>
      <c r="J9" s="439"/>
    </row>
    <row r="10" spans="1:11" ht="9.9499999999999993" customHeight="1" x14ac:dyDescent="0.2">
      <c r="C10" s="27"/>
      <c r="D10" s="27"/>
      <c r="E10" s="28"/>
      <c r="F10" s="28"/>
      <c r="G10" s="28"/>
      <c r="H10" s="28"/>
      <c r="I10" s="28"/>
      <c r="J10" s="28"/>
    </row>
    <row r="11" spans="1:11" x14ac:dyDescent="0.2">
      <c r="A11" s="26">
        <v>2</v>
      </c>
      <c r="B11" s="432" t="s">
        <v>30</v>
      </c>
      <c r="C11" s="432"/>
      <c r="D11" s="432"/>
      <c r="E11" s="432"/>
      <c r="F11" s="432"/>
      <c r="G11" s="432"/>
      <c r="H11" s="432"/>
      <c r="I11" s="432"/>
      <c r="J11" s="432"/>
    </row>
    <row r="12" spans="1:11" ht="24.95" customHeight="1" x14ac:dyDescent="0.2">
      <c r="A12" s="26"/>
      <c r="B12" s="430" t="s">
        <v>31</v>
      </c>
      <c r="C12" s="430"/>
      <c r="D12" s="430"/>
      <c r="E12" s="430"/>
      <c r="F12" s="430"/>
      <c r="G12" s="430"/>
      <c r="H12" s="430"/>
      <c r="I12" s="430"/>
      <c r="J12" s="430"/>
    </row>
    <row r="13" spans="1:11" x14ac:dyDescent="0.2">
      <c r="C13" s="427" t="s">
        <v>32</v>
      </c>
      <c r="D13" s="427"/>
      <c r="E13" s="440" t="str">
        <f>LEFT('KS 1'!A1,4)</f>
        <v>2018</v>
      </c>
      <c r="F13" s="440"/>
      <c r="G13" s="440"/>
      <c r="H13" s="440"/>
      <c r="I13" s="440"/>
      <c r="J13" s="440"/>
    </row>
    <row r="14" spans="1:11" ht="15" customHeight="1" x14ac:dyDescent="0.2">
      <c r="C14" s="427" t="s">
        <v>33</v>
      </c>
      <c r="D14" s="427"/>
      <c r="E14" s="436" t="s">
        <v>42</v>
      </c>
      <c r="F14" s="436"/>
      <c r="G14" s="436"/>
      <c r="H14" s="436"/>
      <c r="I14" s="436"/>
      <c r="J14" s="436"/>
    </row>
    <row r="15" spans="1:11" ht="9.9499999999999993" customHeight="1" x14ac:dyDescent="0.2">
      <c r="C15" s="27"/>
      <c r="D15" s="27"/>
      <c r="E15" s="28"/>
      <c r="F15" s="28"/>
      <c r="G15" s="28"/>
      <c r="H15" s="28"/>
      <c r="I15" s="28"/>
      <c r="J15" s="28"/>
    </row>
    <row r="16" spans="1:11" ht="15" customHeight="1" x14ac:dyDescent="0.2">
      <c r="A16" s="26">
        <v>3</v>
      </c>
      <c r="B16" s="431" t="s">
        <v>34</v>
      </c>
      <c r="C16" s="432"/>
      <c r="D16" s="432"/>
      <c r="E16" s="432"/>
      <c r="F16" s="432"/>
      <c r="G16" s="432"/>
      <c r="H16" s="432"/>
      <c r="I16" s="432"/>
      <c r="J16" s="432"/>
    </row>
    <row r="17" spans="1:12" ht="69.95" customHeight="1" x14ac:dyDescent="0.2">
      <c r="B17" s="429" t="s">
        <v>35</v>
      </c>
      <c r="C17" s="430"/>
      <c r="D17" s="430"/>
      <c r="E17" s="430"/>
      <c r="F17" s="430"/>
      <c r="G17" s="430"/>
      <c r="H17" s="430"/>
      <c r="I17" s="430"/>
      <c r="J17" s="430"/>
    </row>
    <row r="18" spans="1:12" ht="15" customHeight="1" x14ac:dyDescent="0.2">
      <c r="A18" s="26">
        <v>4</v>
      </c>
      <c r="B18" s="431" t="s">
        <v>36</v>
      </c>
      <c r="C18" s="432"/>
      <c r="D18" s="432"/>
      <c r="E18" s="432"/>
      <c r="F18" s="432"/>
      <c r="G18" s="432"/>
      <c r="H18" s="432"/>
      <c r="I18" s="432"/>
      <c r="J18" s="432"/>
    </row>
    <row r="19" spans="1:12" ht="35.1" customHeight="1" x14ac:dyDescent="0.2">
      <c r="B19" s="429" t="s">
        <v>37</v>
      </c>
      <c r="C19" s="430"/>
      <c r="D19" s="430"/>
      <c r="E19" s="430"/>
      <c r="F19" s="430"/>
      <c r="G19" s="430"/>
      <c r="H19" s="430"/>
      <c r="I19" s="430"/>
      <c r="J19" s="430"/>
    </row>
    <row r="20" spans="1:12" x14ac:dyDescent="0.2">
      <c r="C20" s="427" t="s">
        <v>79</v>
      </c>
      <c r="D20" s="427"/>
      <c r="E20" s="427"/>
      <c r="F20" s="433" t="str">
        <f>IF(K20&lt;&gt;0,K20,"")</f>
        <v/>
      </c>
      <c r="G20" s="433"/>
      <c r="H20" s="23" t="s">
        <v>38</v>
      </c>
      <c r="K20" s="29">
        <f>Jaaroverzicht!B18</f>
        <v>0</v>
      </c>
      <c r="L20" s="29"/>
    </row>
    <row r="21" spans="1:12" x14ac:dyDescent="0.2">
      <c r="C21" s="427" t="s">
        <v>80</v>
      </c>
      <c r="D21" s="427"/>
      <c r="E21" s="427"/>
      <c r="F21" s="428" t="str">
        <f>IF(K21&lt;&gt;0,K21,"")</f>
        <v/>
      </c>
      <c r="G21" s="428"/>
      <c r="H21" s="23" t="s">
        <v>38</v>
      </c>
      <c r="K21" s="29">
        <f>Jaaroverzicht!C18</f>
        <v>0</v>
      </c>
      <c r="L21" s="29"/>
    </row>
    <row r="22" spans="1:12" x14ac:dyDescent="0.2">
      <c r="C22" s="427" t="s">
        <v>39</v>
      </c>
      <c r="D22" s="427"/>
      <c r="E22" s="427"/>
      <c r="F22" s="428" t="str">
        <f>IF(K22&lt;&gt;0,K22,"")</f>
        <v/>
      </c>
      <c r="G22" s="428"/>
      <c r="H22" s="23" t="s">
        <v>38</v>
      </c>
      <c r="K22" s="29">
        <f>Jaaroverzicht!D18</f>
        <v>0</v>
      </c>
      <c r="L22" s="29"/>
    </row>
    <row r="23" spans="1:12" ht="15" customHeight="1" x14ac:dyDescent="0.2">
      <c r="C23" s="427" t="s">
        <v>40</v>
      </c>
      <c r="D23" s="427"/>
      <c r="E23" s="427"/>
      <c r="F23" s="428" t="str">
        <f>IF(K23&lt;&gt;0,K23,"")</f>
        <v/>
      </c>
      <c r="G23" s="428"/>
      <c r="H23" s="23" t="s">
        <v>38</v>
      </c>
      <c r="K23" s="29">
        <f>SUM(K20:K22)</f>
        <v>0</v>
      </c>
      <c r="L23" s="29"/>
    </row>
    <row r="24" spans="1:12" ht="9.9499999999999993" customHeight="1" x14ac:dyDescent="0.2">
      <c r="C24" s="27"/>
      <c r="D24" s="27"/>
      <c r="E24" s="27"/>
      <c r="F24" s="28"/>
      <c r="G24" s="28"/>
    </row>
    <row r="25" spans="1:12" ht="20.100000000000001" customHeight="1" x14ac:dyDescent="0.2">
      <c r="A25" s="26">
        <v>5</v>
      </c>
      <c r="B25" s="430" t="s">
        <v>41</v>
      </c>
      <c r="C25" s="430"/>
      <c r="D25" s="430"/>
      <c r="E25" s="430"/>
      <c r="F25" s="430"/>
      <c r="G25" s="430"/>
      <c r="H25" s="430"/>
      <c r="I25" s="430"/>
      <c r="J25" s="430"/>
    </row>
    <row r="26" spans="1:12" ht="88.5" customHeight="1" x14ac:dyDescent="0.2">
      <c r="B26" s="429" t="s">
        <v>89</v>
      </c>
      <c r="C26" s="430"/>
      <c r="D26" s="430"/>
      <c r="E26" s="430"/>
      <c r="F26" s="430"/>
      <c r="G26" s="430"/>
      <c r="H26" s="430"/>
      <c r="I26" s="430"/>
      <c r="J26" s="430"/>
    </row>
    <row r="27" spans="1:12" ht="30" customHeight="1" x14ac:dyDescent="0.2">
      <c r="B27" s="429" t="s">
        <v>90</v>
      </c>
      <c r="C27" s="430"/>
      <c r="D27" s="430"/>
      <c r="E27" s="430"/>
      <c r="F27" s="430"/>
      <c r="G27" s="430"/>
      <c r="H27" s="430"/>
      <c r="I27" s="430"/>
      <c r="J27" s="430"/>
    </row>
  </sheetData>
  <mergeCells count="34">
    <mergeCell ref="B2:G2"/>
    <mergeCell ref="H2:J2"/>
    <mergeCell ref="B3:J3"/>
    <mergeCell ref="B4:J4"/>
    <mergeCell ref="B5:J5"/>
    <mergeCell ref="C6:D6"/>
    <mergeCell ref="E6:J6"/>
    <mergeCell ref="B16:J16"/>
    <mergeCell ref="E7:J7"/>
    <mergeCell ref="C8:D8"/>
    <mergeCell ref="E8:J8"/>
    <mergeCell ref="C9:D9"/>
    <mergeCell ref="E9:J9"/>
    <mergeCell ref="B11:J11"/>
    <mergeCell ref="C7:D7"/>
    <mergeCell ref="B12:J12"/>
    <mergeCell ref="C13:D13"/>
    <mergeCell ref="E13:J13"/>
    <mergeCell ref="C14:D14"/>
    <mergeCell ref="E14:J14"/>
    <mergeCell ref="B27:J27"/>
    <mergeCell ref="C22:E22"/>
    <mergeCell ref="F22:G22"/>
    <mergeCell ref="C23:E23"/>
    <mergeCell ref="F23:G23"/>
    <mergeCell ref="B25:J25"/>
    <mergeCell ref="B26:J26"/>
    <mergeCell ref="C21:E21"/>
    <mergeCell ref="F21:G21"/>
    <mergeCell ref="B17:J17"/>
    <mergeCell ref="B18:J18"/>
    <mergeCell ref="B19:J19"/>
    <mergeCell ref="C20:E20"/>
    <mergeCell ref="F20:G20"/>
  </mergeCells>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L27"/>
  <sheetViews>
    <sheetView topLeftCell="A10" zoomScaleNormal="100" workbookViewId="0">
      <selection activeCell="B27" sqref="B27:J27"/>
    </sheetView>
  </sheetViews>
  <sheetFormatPr defaultRowHeight="15" x14ac:dyDescent="0.2"/>
  <cols>
    <col min="1" max="1" width="3.5703125" style="23" customWidth="1"/>
    <col min="2" max="2" width="9.140625" style="23"/>
    <col min="3" max="3" width="9.28515625" style="23" customWidth="1"/>
    <col min="4" max="6" width="9.140625" style="23"/>
    <col min="7" max="7" width="12.85546875" style="23" customWidth="1"/>
    <col min="8" max="8" width="5.42578125" style="23" customWidth="1"/>
    <col min="9" max="10" width="9.140625" style="23"/>
    <col min="11" max="11" width="9.140625" style="23" hidden="1" customWidth="1"/>
    <col min="12" max="16384" width="9.140625" style="23"/>
  </cols>
  <sheetData>
    <row r="1" spans="1:11" ht="96" customHeight="1" x14ac:dyDescent="0.2">
      <c r="H1" s="24"/>
      <c r="I1" s="24"/>
      <c r="J1" s="24"/>
    </row>
    <row r="2" spans="1:11" ht="54.95" customHeight="1" x14ac:dyDescent="0.2">
      <c r="B2" s="441" t="s">
        <v>20</v>
      </c>
      <c r="C2" s="441"/>
      <c r="D2" s="441"/>
      <c r="E2" s="441"/>
      <c r="F2" s="441"/>
      <c r="G2" s="442"/>
      <c r="H2" s="443" t="s">
        <v>21</v>
      </c>
      <c r="I2" s="444"/>
      <c r="J2" s="445"/>
      <c r="K2" s="25"/>
    </row>
    <row r="3" spans="1:11" ht="50.1" customHeight="1" x14ac:dyDescent="0.2">
      <c r="B3" s="446" t="s">
        <v>22</v>
      </c>
      <c r="C3" s="429"/>
      <c r="D3" s="429"/>
      <c r="E3" s="429"/>
      <c r="F3" s="429"/>
      <c r="G3" s="429"/>
      <c r="H3" s="447"/>
      <c r="I3" s="447"/>
      <c r="J3" s="447"/>
    </row>
    <row r="4" spans="1:11" x14ac:dyDescent="0.2">
      <c r="A4" s="26">
        <v>1</v>
      </c>
      <c r="B4" s="432" t="s">
        <v>23</v>
      </c>
      <c r="C4" s="432"/>
      <c r="D4" s="432"/>
      <c r="E4" s="432"/>
      <c r="F4" s="432"/>
      <c r="G4" s="432"/>
      <c r="H4" s="432"/>
      <c r="I4" s="432"/>
      <c r="J4" s="432"/>
    </row>
    <row r="5" spans="1:11" ht="35.1" customHeight="1" x14ac:dyDescent="0.2">
      <c r="B5" s="429" t="s">
        <v>24</v>
      </c>
      <c r="C5" s="430"/>
      <c r="D5" s="430"/>
      <c r="E5" s="430"/>
      <c r="F5" s="430"/>
      <c r="G5" s="430"/>
      <c r="H5" s="430"/>
      <c r="I5" s="430"/>
      <c r="J5" s="430"/>
    </row>
    <row r="6" spans="1:11" x14ac:dyDescent="0.2">
      <c r="C6" s="427" t="s">
        <v>25</v>
      </c>
      <c r="D6" s="427"/>
      <c r="E6" s="434">
        <f>'KS 1'!B2</f>
        <v>0</v>
      </c>
      <c r="F6" s="434"/>
      <c r="G6" s="434"/>
      <c r="H6" s="434"/>
      <c r="I6" s="434"/>
      <c r="J6" s="434"/>
    </row>
    <row r="7" spans="1:11" x14ac:dyDescent="0.2">
      <c r="C7" s="427" t="s">
        <v>26</v>
      </c>
      <c r="D7" s="427"/>
      <c r="E7" s="435">
        <f>'KS 1'!B3</f>
        <v>0</v>
      </c>
      <c r="F7" s="435"/>
      <c r="G7" s="435"/>
      <c r="H7" s="435"/>
      <c r="I7" s="435"/>
      <c r="J7" s="435"/>
    </row>
    <row r="8" spans="1:11" x14ac:dyDescent="0.2">
      <c r="C8" s="427" t="s">
        <v>27</v>
      </c>
      <c r="D8" s="427"/>
      <c r="E8" s="436" t="str">
        <f>"VF " &amp; 'KS 1'!B4</f>
        <v xml:space="preserve">VF </v>
      </c>
      <c r="F8" s="436"/>
      <c r="G8" s="436"/>
      <c r="H8" s="436"/>
      <c r="I8" s="436"/>
      <c r="J8" s="436"/>
    </row>
    <row r="9" spans="1:11" ht="15" customHeight="1" x14ac:dyDescent="0.2">
      <c r="C9" s="427" t="s">
        <v>29</v>
      </c>
      <c r="D9" s="427"/>
      <c r="E9" s="437">
        <f>'KS 1'!B5</f>
        <v>0</v>
      </c>
      <c r="F9" s="438"/>
      <c r="G9" s="438"/>
      <c r="H9" s="438"/>
      <c r="I9" s="438"/>
      <c r="J9" s="439"/>
    </row>
    <row r="10" spans="1:11" ht="9.9499999999999993" customHeight="1" x14ac:dyDescent="0.2">
      <c r="C10" s="27"/>
      <c r="D10" s="27"/>
      <c r="E10" s="28"/>
      <c r="F10" s="28"/>
      <c r="G10" s="28"/>
      <c r="H10" s="28"/>
      <c r="I10" s="28"/>
      <c r="J10" s="28"/>
    </row>
    <row r="11" spans="1:11" x14ac:dyDescent="0.2">
      <c r="A11" s="26">
        <v>2</v>
      </c>
      <c r="B11" s="432" t="s">
        <v>30</v>
      </c>
      <c r="C11" s="432"/>
      <c r="D11" s="432"/>
      <c r="E11" s="432"/>
      <c r="F11" s="432"/>
      <c r="G11" s="432"/>
      <c r="H11" s="432"/>
      <c r="I11" s="432"/>
      <c r="J11" s="432"/>
    </row>
    <row r="12" spans="1:11" ht="24.95" customHeight="1" x14ac:dyDescent="0.2">
      <c r="A12" s="26"/>
      <c r="B12" s="430" t="s">
        <v>31</v>
      </c>
      <c r="C12" s="430"/>
      <c r="D12" s="430"/>
      <c r="E12" s="430"/>
      <c r="F12" s="430"/>
      <c r="G12" s="430"/>
      <c r="H12" s="430"/>
      <c r="I12" s="430"/>
      <c r="J12" s="430"/>
    </row>
    <row r="13" spans="1:11" x14ac:dyDescent="0.2">
      <c r="C13" s="427" t="s">
        <v>32</v>
      </c>
      <c r="D13" s="427"/>
      <c r="E13" s="440" t="str">
        <f>LEFT('KS 1'!A1,4)</f>
        <v>2018</v>
      </c>
      <c r="F13" s="440"/>
      <c r="G13" s="440"/>
      <c r="H13" s="440"/>
      <c r="I13" s="440"/>
      <c r="J13" s="440"/>
    </row>
    <row r="14" spans="1:11" ht="15" customHeight="1" x14ac:dyDescent="0.2">
      <c r="C14" s="427" t="s">
        <v>33</v>
      </c>
      <c r="D14" s="427"/>
      <c r="E14" s="436" t="s">
        <v>43</v>
      </c>
      <c r="F14" s="436"/>
      <c r="G14" s="436"/>
      <c r="H14" s="436"/>
      <c r="I14" s="436"/>
      <c r="J14" s="436"/>
    </row>
    <row r="15" spans="1:11" ht="9.9499999999999993" customHeight="1" x14ac:dyDescent="0.2">
      <c r="C15" s="27"/>
      <c r="D15" s="27"/>
      <c r="E15" s="28"/>
      <c r="F15" s="28"/>
      <c r="G15" s="28"/>
      <c r="H15" s="28"/>
      <c r="I15" s="28"/>
      <c r="J15" s="28"/>
    </row>
    <row r="16" spans="1:11" ht="15" customHeight="1" x14ac:dyDescent="0.2">
      <c r="A16" s="26">
        <v>3</v>
      </c>
      <c r="B16" s="431" t="s">
        <v>34</v>
      </c>
      <c r="C16" s="432"/>
      <c r="D16" s="432"/>
      <c r="E16" s="432"/>
      <c r="F16" s="432"/>
      <c r="G16" s="432"/>
      <c r="H16" s="432"/>
      <c r="I16" s="432"/>
      <c r="J16" s="432"/>
    </row>
    <row r="17" spans="1:12" ht="69.95" customHeight="1" x14ac:dyDescent="0.2">
      <c r="B17" s="429" t="s">
        <v>35</v>
      </c>
      <c r="C17" s="430"/>
      <c r="D17" s="430"/>
      <c r="E17" s="430"/>
      <c r="F17" s="430"/>
      <c r="G17" s="430"/>
      <c r="H17" s="430"/>
      <c r="I17" s="430"/>
      <c r="J17" s="430"/>
    </row>
    <row r="18" spans="1:12" ht="15" customHeight="1" x14ac:dyDescent="0.2">
      <c r="A18" s="26">
        <v>4</v>
      </c>
      <c r="B18" s="431" t="s">
        <v>36</v>
      </c>
      <c r="C18" s="432"/>
      <c r="D18" s="432"/>
      <c r="E18" s="432"/>
      <c r="F18" s="432"/>
      <c r="G18" s="432"/>
      <c r="H18" s="432"/>
      <c r="I18" s="432"/>
      <c r="J18" s="432"/>
    </row>
    <row r="19" spans="1:12" ht="35.1" customHeight="1" x14ac:dyDescent="0.2">
      <c r="B19" s="429" t="s">
        <v>37</v>
      </c>
      <c r="C19" s="430"/>
      <c r="D19" s="430"/>
      <c r="E19" s="430"/>
      <c r="F19" s="430"/>
      <c r="G19" s="430"/>
      <c r="H19" s="430"/>
      <c r="I19" s="430"/>
      <c r="J19" s="430"/>
    </row>
    <row r="20" spans="1:12" x14ac:dyDescent="0.2">
      <c r="C20" s="427" t="s">
        <v>79</v>
      </c>
      <c r="D20" s="427"/>
      <c r="E20" s="427"/>
      <c r="F20" s="433" t="str">
        <f>IF(K20&lt;&gt;0,K20,"")</f>
        <v/>
      </c>
      <c r="G20" s="433"/>
      <c r="H20" s="23" t="s">
        <v>38</v>
      </c>
      <c r="K20" s="29">
        <f>Jaaroverzicht!B21</f>
        <v>0</v>
      </c>
      <c r="L20" s="29"/>
    </row>
    <row r="21" spans="1:12" x14ac:dyDescent="0.2">
      <c r="C21" s="427" t="s">
        <v>80</v>
      </c>
      <c r="D21" s="427"/>
      <c r="E21" s="427"/>
      <c r="F21" s="428" t="str">
        <f>IF(K21&lt;&gt;0,K21,"")</f>
        <v/>
      </c>
      <c r="G21" s="428"/>
      <c r="H21" s="23" t="s">
        <v>38</v>
      </c>
      <c r="K21" s="29">
        <f>Jaaroverzicht!C21</f>
        <v>0</v>
      </c>
      <c r="L21" s="29"/>
    </row>
    <row r="22" spans="1:12" x14ac:dyDescent="0.2">
      <c r="C22" s="427" t="s">
        <v>39</v>
      </c>
      <c r="D22" s="427"/>
      <c r="E22" s="427"/>
      <c r="F22" s="428" t="str">
        <f>IF(K22&lt;&gt;0,K22,"")</f>
        <v/>
      </c>
      <c r="G22" s="428"/>
      <c r="H22" s="23" t="s">
        <v>38</v>
      </c>
      <c r="K22" s="29">
        <f>Jaaroverzicht!D21</f>
        <v>0</v>
      </c>
      <c r="L22" s="29"/>
    </row>
    <row r="23" spans="1:12" ht="15" customHeight="1" x14ac:dyDescent="0.2">
      <c r="C23" s="427" t="s">
        <v>40</v>
      </c>
      <c r="D23" s="427"/>
      <c r="E23" s="427"/>
      <c r="F23" s="428" t="str">
        <f>IF(K23&lt;&gt;0,K23,"")</f>
        <v/>
      </c>
      <c r="G23" s="428"/>
      <c r="H23" s="23" t="s">
        <v>38</v>
      </c>
      <c r="K23" s="29">
        <f>SUM(K20:K22)</f>
        <v>0</v>
      </c>
      <c r="L23" s="29"/>
    </row>
    <row r="24" spans="1:12" ht="9.9499999999999993" customHeight="1" x14ac:dyDescent="0.2">
      <c r="C24" s="27"/>
      <c r="D24" s="27"/>
      <c r="E24" s="27"/>
      <c r="F24" s="28"/>
      <c r="G24" s="28"/>
    </row>
    <row r="25" spans="1:12" ht="20.100000000000001" customHeight="1" x14ac:dyDescent="0.2">
      <c r="A25" s="26">
        <v>5</v>
      </c>
      <c r="B25" s="430" t="s">
        <v>41</v>
      </c>
      <c r="C25" s="430"/>
      <c r="D25" s="430"/>
      <c r="E25" s="430"/>
      <c r="F25" s="430"/>
      <c r="G25" s="430"/>
      <c r="H25" s="430"/>
      <c r="I25" s="430"/>
      <c r="J25" s="430"/>
    </row>
    <row r="26" spans="1:12" ht="76.5" customHeight="1" x14ac:dyDescent="0.2">
      <c r="B26" s="429" t="s">
        <v>89</v>
      </c>
      <c r="C26" s="430"/>
      <c r="D26" s="430"/>
      <c r="E26" s="430"/>
      <c r="F26" s="430"/>
      <c r="G26" s="430"/>
      <c r="H26" s="430"/>
      <c r="I26" s="430"/>
      <c r="J26" s="430"/>
    </row>
    <row r="27" spans="1:12" ht="30" customHeight="1" x14ac:dyDescent="0.2">
      <c r="B27" s="429" t="s">
        <v>90</v>
      </c>
      <c r="C27" s="430"/>
      <c r="D27" s="430"/>
      <c r="E27" s="430"/>
      <c r="F27" s="430"/>
      <c r="G27" s="430"/>
      <c r="H27" s="430"/>
      <c r="I27" s="430"/>
      <c r="J27" s="430"/>
    </row>
  </sheetData>
  <mergeCells count="34">
    <mergeCell ref="B2:G2"/>
    <mergeCell ref="H2:J2"/>
    <mergeCell ref="B3:J3"/>
    <mergeCell ref="B4:J4"/>
    <mergeCell ref="B5:J5"/>
    <mergeCell ref="C6:D6"/>
    <mergeCell ref="E6:J6"/>
    <mergeCell ref="B16:J16"/>
    <mergeCell ref="E7:J7"/>
    <mergeCell ref="C8:D8"/>
    <mergeCell ref="E8:J8"/>
    <mergeCell ref="C9:D9"/>
    <mergeCell ref="E9:J9"/>
    <mergeCell ref="B11:J11"/>
    <mergeCell ref="C7:D7"/>
    <mergeCell ref="B12:J12"/>
    <mergeCell ref="C13:D13"/>
    <mergeCell ref="E13:J13"/>
    <mergeCell ref="C14:D14"/>
    <mergeCell ref="E14:J14"/>
    <mergeCell ref="B27:J27"/>
    <mergeCell ref="C22:E22"/>
    <mergeCell ref="F22:G22"/>
    <mergeCell ref="C23:E23"/>
    <mergeCell ref="F23:G23"/>
    <mergeCell ref="B25:J25"/>
    <mergeCell ref="B26:J26"/>
    <mergeCell ref="C21:E21"/>
    <mergeCell ref="F21:G21"/>
    <mergeCell ref="B17:J17"/>
    <mergeCell ref="B18:J18"/>
    <mergeCell ref="B19:J19"/>
    <mergeCell ref="C20:E20"/>
    <mergeCell ref="F20:G20"/>
  </mergeCells>
  <pageMargins left="0.7" right="0.7" top="0.75" bottom="0.75" header="0.3" footer="0.3"/>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L27"/>
  <sheetViews>
    <sheetView topLeftCell="A10" zoomScaleNormal="100" workbookViewId="0">
      <selection activeCell="B27" sqref="B27:J27"/>
    </sheetView>
  </sheetViews>
  <sheetFormatPr defaultRowHeight="15" x14ac:dyDescent="0.2"/>
  <cols>
    <col min="1" max="1" width="3.5703125" style="23" customWidth="1"/>
    <col min="2" max="2" width="9.140625" style="23"/>
    <col min="3" max="3" width="9.28515625" style="23" customWidth="1"/>
    <col min="4" max="6" width="9.140625" style="23"/>
    <col min="7" max="7" width="12.85546875" style="23" customWidth="1"/>
    <col min="8" max="8" width="5.42578125" style="23" customWidth="1"/>
    <col min="9" max="10" width="9.140625" style="23"/>
    <col min="11" max="11" width="9.140625" style="23" hidden="1" customWidth="1"/>
    <col min="12" max="16384" width="9.140625" style="23"/>
  </cols>
  <sheetData>
    <row r="1" spans="1:11" ht="96" customHeight="1" x14ac:dyDescent="0.2">
      <c r="H1" s="24"/>
      <c r="I1" s="24"/>
      <c r="J1" s="24"/>
    </row>
    <row r="2" spans="1:11" ht="54.95" customHeight="1" x14ac:dyDescent="0.2">
      <c r="B2" s="441" t="s">
        <v>20</v>
      </c>
      <c r="C2" s="441"/>
      <c r="D2" s="441"/>
      <c r="E2" s="441"/>
      <c r="F2" s="441"/>
      <c r="G2" s="442"/>
      <c r="H2" s="443" t="s">
        <v>21</v>
      </c>
      <c r="I2" s="444"/>
      <c r="J2" s="445"/>
      <c r="K2" s="25"/>
    </row>
    <row r="3" spans="1:11" ht="50.1" customHeight="1" x14ac:dyDescent="0.2">
      <c r="B3" s="446" t="s">
        <v>22</v>
      </c>
      <c r="C3" s="429"/>
      <c r="D3" s="429"/>
      <c r="E3" s="429"/>
      <c r="F3" s="429"/>
      <c r="G3" s="429"/>
      <c r="H3" s="447"/>
      <c r="I3" s="447"/>
      <c r="J3" s="447"/>
    </row>
    <row r="4" spans="1:11" x14ac:dyDescent="0.2">
      <c r="A4" s="26">
        <v>1</v>
      </c>
      <c r="B4" s="432" t="s">
        <v>23</v>
      </c>
      <c r="C4" s="432"/>
      <c r="D4" s="432"/>
      <c r="E4" s="432"/>
      <c r="F4" s="432"/>
      <c r="G4" s="432"/>
      <c r="H4" s="432"/>
      <c r="I4" s="432"/>
      <c r="J4" s="432"/>
    </row>
    <row r="5" spans="1:11" ht="35.1" customHeight="1" x14ac:dyDescent="0.2">
      <c r="B5" s="429" t="s">
        <v>24</v>
      </c>
      <c r="C5" s="430"/>
      <c r="D5" s="430"/>
      <c r="E5" s="430"/>
      <c r="F5" s="430"/>
      <c r="G5" s="430"/>
      <c r="H5" s="430"/>
      <c r="I5" s="430"/>
      <c r="J5" s="430"/>
    </row>
    <row r="6" spans="1:11" x14ac:dyDescent="0.2">
      <c r="C6" s="427" t="s">
        <v>25</v>
      </c>
      <c r="D6" s="427"/>
      <c r="E6" s="434">
        <f>'KS 1'!B2</f>
        <v>0</v>
      </c>
      <c r="F6" s="434"/>
      <c r="G6" s="434"/>
      <c r="H6" s="434"/>
      <c r="I6" s="434"/>
      <c r="J6" s="434"/>
    </row>
    <row r="7" spans="1:11" x14ac:dyDescent="0.2">
      <c r="C7" s="427" t="s">
        <v>26</v>
      </c>
      <c r="D7" s="427"/>
      <c r="E7" s="435">
        <f>'KS 1'!B3</f>
        <v>0</v>
      </c>
      <c r="F7" s="435"/>
      <c r="G7" s="435"/>
      <c r="H7" s="435"/>
      <c r="I7" s="435"/>
      <c r="J7" s="435"/>
    </row>
    <row r="8" spans="1:11" x14ac:dyDescent="0.2">
      <c r="C8" s="427" t="s">
        <v>27</v>
      </c>
      <c r="D8" s="427"/>
      <c r="E8" s="436" t="str">
        <f>"VF " &amp; 'KS 1'!B4</f>
        <v xml:space="preserve">VF </v>
      </c>
      <c r="F8" s="436"/>
      <c r="G8" s="436"/>
      <c r="H8" s="436"/>
      <c r="I8" s="436"/>
      <c r="J8" s="436"/>
    </row>
    <row r="9" spans="1:11" ht="15" customHeight="1" x14ac:dyDescent="0.2">
      <c r="C9" s="427" t="s">
        <v>29</v>
      </c>
      <c r="D9" s="427"/>
      <c r="E9" s="437">
        <f>'KS 1'!B5</f>
        <v>0</v>
      </c>
      <c r="F9" s="438"/>
      <c r="G9" s="438"/>
      <c r="H9" s="438"/>
      <c r="I9" s="438"/>
      <c r="J9" s="439"/>
    </row>
    <row r="10" spans="1:11" ht="9.9499999999999993" customHeight="1" x14ac:dyDescent="0.2">
      <c r="C10" s="27"/>
      <c r="D10" s="27"/>
      <c r="E10" s="28"/>
      <c r="F10" s="28"/>
      <c r="G10" s="28"/>
      <c r="H10" s="28"/>
      <c r="I10" s="28"/>
      <c r="J10" s="28"/>
    </row>
    <row r="11" spans="1:11" x14ac:dyDescent="0.2">
      <c r="A11" s="26">
        <v>2</v>
      </c>
      <c r="B11" s="432" t="s">
        <v>30</v>
      </c>
      <c r="C11" s="432"/>
      <c r="D11" s="432"/>
      <c r="E11" s="432"/>
      <c r="F11" s="432"/>
      <c r="G11" s="432"/>
      <c r="H11" s="432"/>
      <c r="I11" s="432"/>
      <c r="J11" s="432"/>
    </row>
    <row r="12" spans="1:11" ht="24.95" customHeight="1" x14ac:dyDescent="0.2">
      <c r="A12" s="26"/>
      <c r="B12" s="430" t="s">
        <v>31</v>
      </c>
      <c r="C12" s="430"/>
      <c r="D12" s="430"/>
      <c r="E12" s="430"/>
      <c r="F12" s="430"/>
      <c r="G12" s="430"/>
      <c r="H12" s="430"/>
      <c r="I12" s="430"/>
      <c r="J12" s="430"/>
    </row>
    <row r="13" spans="1:11" x14ac:dyDescent="0.2">
      <c r="C13" s="427" t="s">
        <v>32</v>
      </c>
      <c r="D13" s="427"/>
      <c r="E13" s="440" t="str">
        <f>LEFT('KS 1'!A1,4)</f>
        <v>2018</v>
      </c>
      <c r="F13" s="440"/>
      <c r="G13" s="440"/>
      <c r="H13" s="440"/>
      <c r="I13" s="440"/>
      <c r="J13" s="440"/>
    </row>
    <row r="14" spans="1:11" ht="15" customHeight="1" x14ac:dyDescent="0.2">
      <c r="C14" s="427" t="s">
        <v>33</v>
      </c>
      <c r="D14" s="427"/>
      <c r="E14" s="436" t="s">
        <v>44</v>
      </c>
      <c r="F14" s="436"/>
      <c r="G14" s="436"/>
      <c r="H14" s="436"/>
      <c r="I14" s="436"/>
      <c r="J14" s="436"/>
    </row>
    <row r="15" spans="1:11" ht="9.9499999999999993" customHeight="1" x14ac:dyDescent="0.2">
      <c r="C15" s="27"/>
      <c r="D15" s="27"/>
      <c r="E15" s="28"/>
      <c r="F15" s="28"/>
      <c r="G15" s="28"/>
      <c r="H15" s="28"/>
      <c r="I15" s="28"/>
      <c r="J15" s="28"/>
    </row>
    <row r="16" spans="1:11" ht="15" customHeight="1" x14ac:dyDescent="0.2">
      <c r="A16" s="26">
        <v>3</v>
      </c>
      <c r="B16" s="431" t="s">
        <v>34</v>
      </c>
      <c r="C16" s="432"/>
      <c r="D16" s="432"/>
      <c r="E16" s="432"/>
      <c r="F16" s="432"/>
      <c r="G16" s="432"/>
      <c r="H16" s="432"/>
      <c r="I16" s="432"/>
      <c r="J16" s="432"/>
    </row>
    <row r="17" spans="1:12" ht="69.95" customHeight="1" x14ac:dyDescent="0.2">
      <c r="B17" s="429" t="s">
        <v>35</v>
      </c>
      <c r="C17" s="430"/>
      <c r="D17" s="430"/>
      <c r="E17" s="430"/>
      <c r="F17" s="430"/>
      <c r="G17" s="430"/>
      <c r="H17" s="430"/>
      <c r="I17" s="430"/>
      <c r="J17" s="430"/>
    </row>
    <row r="18" spans="1:12" ht="15" customHeight="1" x14ac:dyDescent="0.2">
      <c r="A18" s="26">
        <v>4</v>
      </c>
      <c r="B18" s="431" t="s">
        <v>36</v>
      </c>
      <c r="C18" s="432"/>
      <c r="D18" s="432"/>
      <c r="E18" s="432"/>
      <c r="F18" s="432"/>
      <c r="G18" s="432"/>
      <c r="H18" s="432"/>
      <c r="I18" s="432"/>
      <c r="J18" s="432"/>
    </row>
    <row r="19" spans="1:12" ht="35.1" customHeight="1" x14ac:dyDescent="0.2">
      <c r="B19" s="429" t="s">
        <v>37</v>
      </c>
      <c r="C19" s="430"/>
      <c r="D19" s="430"/>
      <c r="E19" s="430"/>
      <c r="F19" s="430"/>
      <c r="G19" s="430"/>
      <c r="H19" s="430"/>
      <c r="I19" s="430"/>
      <c r="J19" s="430"/>
    </row>
    <row r="20" spans="1:12" x14ac:dyDescent="0.2">
      <c r="C20" s="427" t="s">
        <v>79</v>
      </c>
      <c r="D20" s="427"/>
      <c r="E20" s="427"/>
      <c r="F20" s="433" t="str">
        <f>IF(K20&lt;&gt;0,K20,"")</f>
        <v/>
      </c>
      <c r="G20" s="433"/>
      <c r="H20" s="23" t="s">
        <v>38</v>
      </c>
      <c r="K20" s="29">
        <f>Jaaroverzicht!B24</f>
        <v>0</v>
      </c>
      <c r="L20" s="29"/>
    </row>
    <row r="21" spans="1:12" x14ac:dyDescent="0.2">
      <c r="C21" s="427" t="s">
        <v>80</v>
      </c>
      <c r="D21" s="427"/>
      <c r="E21" s="427"/>
      <c r="F21" s="428" t="str">
        <f>IF(K21&lt;&gt;0,K21,"")</f>
        <v/>
      </c>
      <c r="G21" s="428"/>
      <c r="H21" s="23" t="s">
        <v>38</v>
      </c>
      <c r="K21" s="29">
        <f>Jaaroverzicht!C24</f>
        <v>0</v>
      </c>
      <c r="L21" s="29"/>
    </row>
    <row r="22" spans="1:12" x14ac:dyDescent="0.2">
      <c r="C22" s="427" t="s">
        <v>39</v>
      </c>
      <c r="D22" s="427"/>
      <c r="E22" s="427"/>
      <c r="F22" s="428" t="str">
        <f>IF(K22&lt;&gt;0,K22,"")</f>
        <v/>
      </c>
      <c r="G22" s="428"/>
      <c r="H22" s="23" t="s">
        <v>38</v>
      </c>
      <c r="K22" s="29">
        <f>Jaaroverzicht!D24</f>
        <v>0</v>
      </c>
      <c r="L22" s="29"/>
    </row>
    <row r="23" spans="1:12" ht="15" customHeight="1" x14ac:dyDescent="0.2">
      <c r="C23" s="427" t="s">
        <v>40</v>
      </c>
      <c r="D23" s="427"/>
      <c r="E23" s="427"/>
      <c r="F23" s="428" t="str">
        <f>IF(K23&lt;&gt;0,K23,"")</f>
        <v/>
      </c>
      <c r="G23" s="428"/>
      <c r="H23" s="23" t="s">
        <v>38</v>
      </c>
      <c r="K23" s="29">
        <f>SUM(K20:K22)</f>
        <v>0</v>
      </c>
      <c r="L23" s="29"/>
    </row>
    <row r="24" spans="1:12" ht="9.9499999999999993" customHeight="1" x14ac:dyDescent="0.2">
      <c r="C24" s="27"/>
      <c r="D24" s="27"/>
      <c r="E24" s="27"/>
      <c r="F24" s="28"/>
      <c r="G24" s="28"/>
    </row>
    <row r="25" spans="1:12" ht="20.100000000000001" customHeight="1" x14ac:dyDescent="0.2">
      <c r="A25" s="26">
        <v>5</v>
      </c>
      <c r="B25" s="430" t="s">
        <v>41</v>
      </c>
      <c r="C25" s="430"/>
      <c r="D25" s="430"/>
      <c r="E25" s="430"/>
      <c r="F25" s="430"/>
      <c r="G25" s="430"/>
      <c r="H25" s="430"/>
      <c r="I25" s="430"/>
      <c r="J25" s="430"/>
    </row>
    <row r="26" spans="1:12" ht="75.75" customHeight="1" x14ac:dyDescent="0.2">
      <c r="B26" s="429" t="s">
        <v>89</v>
      </c>
      <c r="C26" s="430"/>
      <c r="D26" s="430"/>
      <c r="E26" s="430"/>
      <c r="F26" s="430"/>
      <c r="G26" s="430"/>
      <c r="H26" s="430"/>
      <c r="I26" s="430"/>
      <c r="J26" s="430"/>
    </row>
    <row r="27" spans="1:12" ht="30" customHeight="1" x14ac:dyDescent="0.2">
      <c r="B27" s="429" t="s">
        <v>90</v>
      </c>
      <c r="C27" s="430"/>
      <c r="D27" s="430"/>
      <c r="E27" s="430"/>
      <c r="F27" s="430"/>
      <c r="G27" s="430"/>
      <c r="H27" s="430"/>
      <c r="I27" s="430"/>
      <c r="J27" s="430"/>
    </row>
  </sheetData>
  <mergeCells count="34">
    <mergeCell ref="B2:G2"/>
    <mergeCell ref="H2:J2"/>
    <mergeCell ref="B3:J3"/>
    <mergeCell ref="B4:J4"/>
    <mergeCell ref="B5:J5"/>
    <mergeCell ref="C6:D6"/>
    <mergeCell ref="E6:J6"/>
    <mergeCell ref="B16:J16"/>
    <mergeCell ref="E7:J7"/>
    <mergeCell ref="C8:D8"/>
    <mergeCell ref="E8:J8"/>
    <mergeCell ref="C9:D9"/>
    <mergeCell ref="E9:J9"/>
    <mergeCell ref="B11:J11"/>
    <mergeCell ref="C7:D7"/>
    <mergeCell ref="B12:J12"/>
    <mergeCell ref="C13:D13"/>
    <mergeCell ref="E13:J13"/>
    <mergeCell ref="C14:D14"/>
    <mergeCell ref="E14:J14"/>
    <mergeCell ref="B27:J27"/>
    <mergeCell ref="C22:E22"/>
    <mergeCell ref="F22:G22"/>
    <mergeCell ref="C23:E23"/>
    <mergeCell ref="F23:G23"/>
    <mergeCell ref="B25:J25"/>
    <mergeCell ref="B26:J26"/>
    <mergeCell ref="C21:E21"/>
    <mergeCell ref="F21:G21"/>
    <mergeCell ref="B17:J17"/>
    <mergeCell ref="B18:J18"/>
    <mergeCell ref="B19:J19"/>
    <mergeCell ref="C20:E20"/>
    <mergeCell ref="F20:G20"/>
  </mergeCells>
  <pageMargins left="0.7" right="0.7" top="0.75" bottom="0.75" header="0.3" footer="0.3"/>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L27"/>
  <sheetViews>
    <sheetView topLeftCell="A10" zoomScaleNormal="100" workbookViewId="0">
      <selection activeCell="B27" sqref="B27:J27"/>
    </sheetView>
  </sheetViews>
  <sheetFormatPr defaultRowHeight="15" x14ac:dyDescent="0.2"/>
  <cols>
    <col min="1" max="1" width="3.5703125" style="23" customWidth="1"/>
    <col min="2" max="2" width="9.140625" style="23"/>
    <col min="3" max="3" width="9.28515625" style="23" customWidth="1"/>
    <col min="4" max="6" width="9.140625" style="23"/>
    <col min="7" max="7" width="12.85546875" style="23" customWidth="1"/>
    <col min="8" max="8" width="5.42578125" style="23" customWidth="1"/>
    <col min="9" max="10" width="9.140625" style="23"/>
    <col min="11" max="11" width="9.140625" style="23" hidden="1" customWidth="1"/>
    <col min="12" max="16384" width="9.140625" style="23"/>
  </cols>
  <sheetData>
    <row r="1" spans="1:11" ht="96" customHeight="1" x14ac:dyDescent="0.2">
      <c r="H1" s="24"/>
      <c r="I1" s="24"/>
      <c r="J1" s="24"/>
    </row>
    <row r="2" spans="1:11" ht="54.95" customHeight="1" x14ac:dyDescent="0.2">
      <c r="B2" s="441" t="s">
        <v>20</v>
      </c>
      <c r="C2" s="441"/>
      <c r="D2" s="441"/>
      <c r="E2" s="441"/>
      <c r="F2" s="441"/>
      <c r="G2" s="442"/>
      <c r="H2" s="443" t="s">
        <v>21</v>
      </c>
      <c r="I2" s="444"/>
      <c r="J2" s="445"/>
      <c r="K2" s="25"/>
    </row>
    <row r="3" spans="1:11" ht="50.1" customHeight="1" x14ac:dyDescent="0.2">
      <c r="B3" s="446" t="s">
        <v>22</v>
      </c>
      <c r="C3" s="429"/>
      <c r="D3" s="429"/>
      <c r="E3" s="429"/>
      <c r="F3" s="429"/>
      <c r="G3" s="429"/>
      <c r="H3" s="447"/>
      <c r="I3" s="447"/>
      <c r="J3" s="447"/>
    </row>
    <row r="4" spans="1:11" x14ac:dyDescent="0.2">
      <c r="A4" s="26">
        <v>1</v>
      </c>
      <c r="B4" s="432" t="s">
        <v>23</v>
      </c>
      <c r="C4" s="432"/>
      <c r="D4" s="432"/>
      <c r="E4" s="432"/>
      <c r="F4" s="432"/>
      <c r="G4" s="432"/>
      <c r="H4" s="432"/>
      <c r="I4" s="432"/>
      <c r="J4" s="432"/>
    </row>
    <row r="5" spans="1:11" ht="35.1" customHeight="1" x14ac:dyDescent="0.2">
      <c r="B5" s="429" t="s">
        <v>24</v>
      </c>
      <c r="C5" s="430"/>
      <c r="D5" s="430"/>
      <c r="E5" s="430"/>
      <c r="F5" s="430"/>
      <c r="G5" s="430"/>
      <c r="H5" s="430"/>
      <c r="I5" s="430"/>
      <c r="J5" s="430"/>
    </row>
    <row r="6" spans="1:11" x14ac:dyDescent="0.2">
      <c r="C6" s="427" t="s">
        <v>25</v>
      </c>
      <c r="D6" s="427"/>
      <c r="E6" s="434">
        <f>'KS 1'!B2</f>
        <v>0</v>
      </c>
      <c r="F6" s="434"/>
      <c r="G6" s="434"/>
      <c r="H6" s="434"/>
      <c r="I6" s="434"/>
      <c r="J6" s="434"/>
    </row>
    <row r="7" spans="1:11" x14ac:dyDescent="0.2">
      <c r="C7" s="427" t="s">
        <v>26</v>
      </c>
      <c r="D7" s="427"/>
      <c r="E7" s="435">
        <f>'KS 1'!B3</f>
        <v>0</v>
      </c>
      <c r="F7" s="435"/>
      <c r="G7" s="435"/>
      <c r="H7" s="435"/>
      <c r="I7" s="435"/>
      <c r="J7" s="435"/>
    </row>
    <row r="8" spans="1:11" x14ac:dyDescent="0.2">
      <c r="C8" s="427" t="s">
        <v>27</v>
      </c>
      <c r="D8" s="427"/>
      <c r="E8" s="436" t="str">
        <f>"VF " &amp; 'KS 1'!B4</f>
        <v xml:space="preserve">VF </v>
      </c>
      <c r="F8" s="436"/>
      <c r="G8" s="436"/>
      <c r="H8" s="436"/>
      <c r="I8" s="436"/>
      <c r="J8" s="436"/>
    </row>
    <row r="9" spans="1:11" ht="15" customHeight="1" x14ac:dyDescent="0.2">
      <c r="C9" s="427" t="s">
        <v>29</v>
      </c>
      <c r="D9" s="427"/>
      <c r="E9" s="437">
        <f>'KS 1'!B5</f>
        <v>0</v>
      </c>
      <c r="F9" s="438"/>
      <c r="G9" s="438"/>
      <c r="H9" s="438"/>
      <c r="I9" s="438"/>
      <c r="J9" s="439"/>
    </row>
    <row r="10" spans="1:11" ht="9.9499999999999993" customHeight="1" x14ac:dyDescent="0.2">
      <c r="C10" s="27"/>
      <c r="D10" s="27"/>
      <c r="E10" s="28"/>
      <c r="F10" s="28"/>
      <c r="G10" s="28"/>
      <c r="H10" s="28"/>
      <c r="I10" s="28"/>
      <c r="J10" s="28"/>
    </row>
    <row r="11" spans="1:11" x14ac:dyDescent="0.2">
      <c r="A11" s="26">
        <v>2</v>
      </c>
      <c r="B11" s="432" t="s">
        <v>30</v>
      </c>
      <c r="C11" s="432"/>
      <c r="D11" s="432"/>
      <c r="E11" s="432"/>
      <c r="F11" s="432"/>
      <c r="G11" s="432"/>
      <c r="H11" s="432"/>
      <c r="I11" s="432"/>
      <c r="J11" s="432"/>
    </row>
    <row r="12" spans="1:11" ht="24.95" customHeight="1" x14ac:dyDescent="0.2">
      <c r="A12" s="26"/>
      <c r="B12" s="430" t="s">
        <v>31</v>
      </c>
      <c r="C12" s="430"/>
      <c r="D12" s="430"/>
      <c r="E12" s="430"/>
      <c r="F12" s="430"/>
      <c r="G12" s="430"/>
      <c r="H12" s="430"/>
      <c r="I12" s="430"/>
      <c r="J12" s="430"/>
    </row>
    <row r="13" spans="1:11" x14ac:dyDescent="0.2">
      <c r="C13" s="427" t="s">
        <v>32</v>
      </c>
      <c r="D13" s="427"/>
      <c r="E13" s="440" t="str">
        <f>LEFT('KS 1'!A1,4)</f>
        <v>2018</v>
      </c>
      <c r="F13" s="440"/>
      <c r="G13" s="440"/>
      <c r="H13" s="440"/>
      <c r="I13" s="440"/>
      <c r="J13" s="440"/>
    </row>
    <row r="14" spans="1:11" ht="15" customHeight="1" x14ac:dyDescent="0.2">
      <c r="C14" s="427" t="s">
        <v>33</v>
      </c>
      <c r="D14" s="427"/>
      <c r="E14" s="436" t="s">
        <v>45</v>
      </c>
      <c r="F14" s="436"/>
      <c r="G14" s="436"/>
      <c r="H14" s="436"/>
      <c r="I14" s="436"/>
      <c r="J14" s="436"/>
    </row>
    <row r="15" spans="1:11" ht="9.9499999999999993" customHeight="1" x14ac:dyDescent="0.2">
      <c r="C15" s="27"/>
      <c r="D15" s="27"/>
      <c r="E15" s="28"/>
      <c r="F15" s="28"/>
      <c r="G15" s="28"/>
      <c r="H15" s="28"/>
      <c r="I15" s="28"/>
      <c r="J15" s="28"/>
    </row>
    <row r="16" spans="1:11" ht="15" customHeight="1" x14ac:dyDescent="0.2">
      <c r="A16" s="26">
        <v>3</v>
      </c>
      <c r="B16" s="431" t="s">
        <v>34</v>
      </c>
      <c r="C16" s="432"/>
      <c r="D16" s="432"/>
      <c r="E16" s="432"/>
      <c r="F16" s="432"/>
      <c r="G16" s="432"/>
      <c r="H16" s="432"/>
      <c r="I16" s="432"/>
      <c r="J16" s="432"/>
    </row>
    <row r="17" spans="1:12" ht="69.95" customHeight="1" x14ac:dyDescent="0.2">
      <c r="B17" s="429" t="s">
        <v>35</v>
      </c>
      <c r="C17" s="430"/>
      <c r="D17" s="430"/>
      <c r="E17" s="430"/>
      <c r="F17" s="430"/>
      <c r="G17" s="430"/>
      <c r="H17" s="430"/>
      <c r="I17" s="430"/>
      <c r="J17" s="430"/>
    </row>
    <row r="18" spans="1:12" ht="15" customHeight="1" x14ac:dyDescent="0.2">
      <c r="A18" s="26">
        <v>4</v>
      </c>
      <c r="B18" s="431" t="s">
        <v>36</v>
      </c>
      <c r="C18" s="432"/>
      <c r="D18" s="432"/>
      <c r="E18" s="432"/>
      <c r="F18" s="432"/>
      <c r="G18" s="432"/>
      <c r="H18" s="432"/>
      <c r="I18" s="432"/>
      <c r="J18" s="432"/>
    </row>
    <row r="19" spans="1:12" ht="35.1" customHeight="1" x14ac:dyDescent="0.2">
      <c r="B19" s="429" t="s">
        <v>37</v>
      </c>
      <c r="C19" s="430"/>
      <c r="D19" s="430"/>
      <c r="E19" s="430"/>
      <c r="F19" s="430"/>
      <c r="G19" s="430"/>
      <c r="H19" s="430"/>
      <c r="I19" s="430"/>
      <c r="J19" s="430"/>
    </row>
    <row r="20" spans="1:12" x14ac:dyDescent="0.2">
      <c r="C20" s="427" t="s">
        <v>79</v>
      </c>
      <c r="D20" s="427"/>
      <c r="E20" s="427"/>
      <c r="F20" s="433" t="str">
        <f>IF(K20&lt;&gt;0,K20,"")</f>
        <v/>
      </c>
      <c r="G20" s="433"/>
      <c r="H20" s="23" t="s">
        <v>38</v>
      </c>
      <c r="K20" s="29">
        <f>Jaaroverzicht!B27</f>
        <v>0</v>
      </c>
      <c r="L20" s="29"/>
    </row>
    <row r="21" spans="1:12" x14ac:dyDescent="0.2">
      <c r="C21" s="427" t="s">
        <v>80</v>
      </c>
      <c r="D21" s="427"/>
      <c r="E21" s="427"/>
      <c r="F21" s="428" t="str">
        <f>IF(K21&lt;&gt;0,K21,"")</f>
        <v/>
      </c>
      <c r="G21" s="428"/>
      <c r="H21" s="23" t="s">
        <v>38</v>
      </c>
      <c r="K21" s="29">
        <f>Jaaroverzicht!C27</f>
        <v>0</v>
      </c>
      <c r="L21" s="29"/>
    </row>
    <row r="22" spans="1:12" x14ac:dyDescent="0.2">
      <c r="C22" s="427" t="s">
        <v>39</v>
      </c>
      <c r="D22" s="427"/>
      <c r="E22" s="427"/>
      <c r="F22" s="428" t="str">
        <f>IF(K22&lt;&gt;0,K22,"")</f>
        <v/>
      </c>
      <c r="G22" s="428"/>
      <c r="H22" s="23" t="s">
        <v>38</v>
      </c>
      <c r="K22" s="29">
        <f>Jaaroverzicht!D27</f>
        <v>0</v>
      </c>
      <c r="L22" s="29"/>
    </row>
    <row r="23" spans="1:12" ht="15" customHeight="1" x14ac:dyDescent="0.2">
      <c r="C23" s="427" t="s">
        <v>40</v>
      </c>
      <c r="D23" s="427"/>
      <c r="E23" s="427"/>
      <c r="F23" s="428" t="str">
        <f>IF(K23&lt;&gt;0,K23,"")</f>
        <v/>
      </c>
      <c r="G23" s="428"/>
      <c r="H23" s="23" t="s">
        <v>38</v>
      </c>
      <c r="K23" s="29">
        <f>SUM(K20:K22)</f>
        <v>0</v>
      </c>
      <c r="L23" s="29"/>
    </row>
    <row r="24" spans="1:12" ht="9.9499999999999993" customHeight="1" x14ac:dyDescent="0.2">
      <c r="C24" s="27"/>
      <c r="D24" s="27"/>
      <c r="E24" s="27"/>
      <c r="F24" s="28"/>
      <c r="G24" s="28"/>
    </row>
    <row r="25" spans="1:12" ht="20.100000000000001" customHeight="1" x14ac:dyDescent="0.2">
      <c r="A25" s="26">
        <v>5</v>
      </c>
      <c r="B25" s="430" t="s">
        <v>41</v>
      </c>
      <c r="C25" s="430"/>
      <c r="D25" s="430"/>
      <c r="E25" s="430"/>
      <c r="F25" s="430"/>
      <c r="G25" s="430"/>
      <c r="H25" s="430"/>
      <c r="I25" s="430"/>
      <c r="J25" s="430"/>
    </row>
    <row r="26" spans="1:12" ht="75.75" customHeight="1" x14ac:dyDescent="0.2">
      <c r="B26" s="429" t="s">
        <v>89</v>
      </c>
      <c r="C26" s="430"/>
      <c r="D26" s="430"/>
      <c r="E26" s="430"/>
      <c r="F26" s="430"/>
      <c r="G26" s="430"/>
      <c r="H26" s="430"/>
      <c r="I26" s="430"/>
      <c r="J26" s="430"/>
    </row>
    <row r="27" spans="1:12" ht="30" customHeight="1" x14ac:dyDescent="0.2">
      <c r="B27" s="429" t="s">
        <v>90</v>
      </c>
      <c r="C27" s="430"/>
      <c r="D27" s="430"/>
      <c r="E27" s="430"/>
      <c r="F27" s="430"/>
      <c r="G27" s="430"/>
      <c r="H27" s="430"/>
      <c r="I27" s="430"/>
      <c r="J27" s="430"/>
    </row>
  </sheetData>
  <mergeCells count="34">
    <mergeCell ref="B2:G2"/>
    <mergeCell ref="H2:J2"/>
    <mergeCell ref="B3:J3"/>
    <mergeCell ref="B4:J4"/>
    <mergeCell ref="B5:J5"/>
    <mergeCell ref="C6:D6"/>
    <mergeCell ref="E6:J6"/>
    <mergeCell ref="B16:J16"/>
    <mergeCell ref="E7:J7"/>
    <mergeCell ref="C8:D8"/>
    <mergeCell ref="E8:J8"/>
    <mergeCell ref="C9:D9"/>
    <mergeCell ref="E9:J9"/>
    <mergeCell ref="B11:J11"/>
    <mergeCell ref="C7:D7"/>
    <mergeCell ref="B12:J12"/>
    <mergeCell ref="C13:D13"/>
    <mergeCell ref="E13:J13"/>
    <mergeCell ref="C14:D14"/>
    <mergeCell ref="E14:J14"/>
    <mergeCell ref="B27:J27"/>
    <mergeCell ref="C22:E22"/>
    <mergeCell ref="F22:G22"/>
    <mergeCell ref="C23:E23"/>
    <mergeCell ref="F23:G23"/>
    <mergeCell ref="B25:J25"/>
    <mergeCell ref="B26:J26"/>
    <mergeCell ref="C21:E21"/>
    <mergeCell ref="F21:G21"/>
    <mergeCell ref="B17:J17"/>
    <mergeCell ref="B18:J18"/>
    <mergeCell ref="B19:J19"/>
    <mergeCell ref="C20:E20"/>
    <mergeCell ref="F20:G20"/>
  </mergeCells>
  <pageMargins left="0.7" right="0.7" top="0.75" bottom="0.75" header="0.3" footer="0.3"/>
  <pageSetup paperSize="9" scale="9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L27"/>
  <sheetViews>
    <sheetView topLeftCell="A14" zoomScaleNormal="100" workbookViewId="0">
      <selection activeCell="B27" sqref="B27:J27"/>
    </sheetView>
  </sheetViews>
  <sheetFormatPr defaultRowHeight="15" x14ac:dyDescent="0.2"/>
  <cols>
    <col min="1" max="1" width="3.5703125" style="23" customWidth="1"/>
    <col min="2" max="2" width="9.140625" style="23"/>
    <col min="3" max="3" width="9.28515625" style="23" customWidth="1"/>
    <col min="4" max="6" width="9.140625" style="23"/>
    <col min="7" max="7" width="12.85546875" style="23" customWidth="1"/>
    <col min="8" max="8" width="5.42578125" style="23" customWidth="1"/>
    <col min="9" max="10" width="9.140625" style="23"/>
    <col min="11" max="11" width="9.140625" style="23" hidden="1" customWidth="1"/>
    <col min="12" max="16384" width="9.140625" style="23"/>
  </cols>
  <sheetData>
    <row r="1" spans="1:11" ht="96" customHeight="1" x14ac:dyDescent="0.2">
      <c r="H1" s="24"/>
      <c r="I1" s="24"/>
      <c r="J1" s="24"/>
    </row>
    <row r="2" spans="1:11" ht="54.95" customHeight="1" x14ac:dyDescent="0.2">
      <c r="B2" s="441" t="s">
        <v>20</v>
      </c>
      <c r="C2" s="441"/>
      <c r="D2" s="441"/>
      <c r="E2" s="441"/>
      <c r="F2" s="441"/>
      <c r="G2" s="442"/>
      <c r="H2" s="443" t="s">
        <v>21</v>
      </c>
      <c r="I2" s="444"/>
      <c r="J2" s="445"/>
      <c r="K2" s="25"/>
    </row>
    <row r="3" spans="1:11" ht="50.1" customHeight="1" x14ac:dyDescent="0.2">
      <c r="B3" s="446" t="s">
        <v>22</v>
      </c>
      <c r="C3" s="429"/>
      <c r="D3" s="429"/>
      <c r="E3" s="429"/>
      <c r="F3" s="429"/>
      <c r="G3" s="429"/>
      <c r="H3" s="447"/>
      <c r="I3" s="447"/>
      <c r="J3" s="447"/>
    </row>
    <row r="4" spans="1:11" x14ac:dyDescent="0.2">
      <c r="A4" s="26">
        <v>1</v>
      </c>
      <c r="B4" s="432" t="s">
        <v>23</v>
      </c>
      <c r="C4" s="432"/>
      <c r="D4" s="432"/>
      <c r="E4" s="432"/>
      <c r="F4" s="432"/>
      <c r="G4" s="432"/>
      <c r="H4" s="432"/>
      <c r="I4" s="432"/>
      <c r="J4" s="432"/>
    </row>
    <row r="5" spans="1:11" ht="35.1" customHeight="1" x14ac:dyDescent="0.2">
      <c r="B5" s="429" t="s">
        <v>24</v>
      </c>
      <c r="C5" s="430"/>
      <c r="D5" s="430"/>
      <c r="E5" s="430"/>
      <c r="F5" s="430"/>
      <c r="G5" s="430"/>
      <c r="H5" s="430"/>
      <c r="I5" s="430"/>
      <c r="J5" s="430"/>
    </row>
    <row r="6" spans="1:11" x14ac:dyDescent="0.2">
      <c r="C6" s="427" t="s">
        <v>25</v>
      </c>
      <c r="D6" s="427"/>
      <c r="E6" s="434">
        <f>'KS 1'!B2</f>
        <v>0</v>
      </c>
      <c r="F6" s="434"/>
      <c r="G6" s="434"/>
      <c r="H6" s="434"/>
      <c r="I6" s="434"/>
      <c r="J6" s="434"/>
    </row>
    <row r="7" spans="1:11" x14ac:dyDescent="0.2">
      <c r="C7" s="427" t="s">
        <v>26</v>
      </c>
      <c r="D7" s="427"/>
      <c r="E7" s="435">
        <f>'KS 1'!B3</f>
        <v>0</v>
      </c>
      <c r="F7" s="435"/>
      <c r="G7" s="435"/>
      <c r="H7" s="435"/>
      <c r="I7" s="435"/>
      <c r="J7" s="435"/>
    </row>
    <row r="8" spans="1:11" x14ac:dyDescent="0.2">
      <c r="C8" s="427" t="s">
        <v>27</v>
      </c>
      <c r="D8" s="427"/>
      <c r="E8" s="436" t="str">
        <f>"VF " &amp; 'KS 1'!B4</f>
        <v xml:space="preserve">VF </v>
      </c>
      <c r="F8" s="436"/>
      <c r="G8" s="436"/>
      <c r="H8" s="436"/>
      <c r="I8" s="436"/>
      <c r="J8" s="436"/>
    </row>
    <row r="9" spans="1:11" ht="15" customHeight="1" x14ac:dyDescent="0.2">
      <c r="C9" s="427" t="s">
        <v>29</v>
      </c>
      <c r="D9" s="427"/>
      <c r="E9" s="437">
        <f>'KS 1'!B5</f>
        <v>0</v>
      </c>
      <c r="F9" s="438"/>
      <c r="G9" s="438"/>
      <c r="H9" s="438"/>
      <c r="I9" s="438"/>
      <c r="J9" s="439"/>
    </row>
    <row r="10" spans="1:11" ht="9.9499999999999993" customHeight="1" x14ac:dyDescent="0.2">
      <c r="C10" s="27"/>
      <c r="D10" s="27"/>
      <c r="E10" s="28"/>
      <c r="F10" s="28"/>
      <c r="G10" s="28"/>
      <c r="H10" s="28"/>
      <c r="I10" s="28"/>
      <c r="J10" s="28"/>
    </row>
    <row r="11" spans="1:11" x14ac:dyDescent="0.2">
      <c r="A11" s="26">
        <v>2</v>
      </c>
      <c r="B11" s="432" t="s">
        <v>30</v>
      </c>
      <c r="C11" s="432"/>
      <c r="D11" s="432"/>
      <c r="E11" s="432"/>
      <c r="F11" s="432"/>
      <c r="G11" s="432"/>
      <c r="H11" s="432"/>
      <c r="I11" s="432"/>
      <c r="J11" s="432"/>
    </row>
    <row r="12" spans="1:11" ht="24.95" customHeight="1" x14ac:dyDescent="0.2">
      <c r="A12" s="26"/>
      <c r="B12" s="430" t="s">
        <v>31</v>
      </c>
      <c r="C12" s="430"/>
      <c r="D12" s="430"/>
      <c r="E12" s="430"/>
      <c r="F12" s="430"/>
      <c r="G12" s="430"/>
      <c r="H12" s="430"/>
      <c r="I12" s="430"/>
      <c r="J12" s="430"/>
    </row>
    <row r="13" spans="1:11" x14ac:dyDescent="0.2">
      <c r="C13" s="427" t="s">
        <v>32</v>
      </c>
      <c r="D13" s="427"/>
      <c r="E13" s="440" t="str">
        <f>LEFT('KS 1'!A1,4)</f>
        <v>2018</v>
      </c>
      <c r="F13" s="440"/>
      <c r="G13" s="440"/>
      <c r="H13" s="440"/>
      <c r="I13" s="440"/>
      <c r="J13" s="440"/>
    </row>
    <row r="14" spans="1:11" ht="15" customHeight="1" x14ac:dyDescent="0.2">
      <c r="C14" s="427" t="s">
        <v>33</v>
      </c>
      <c r="D14" s="427"/>
      <c r="E14" s="436" t="s">
        <v>46</v>
      </c>
      <c r="F14" s="436"/>
      <c r="G14" s="436"/>
      <c r="H14" s="436"/>
      <c r="I14" s="436"/>
      <c r="J14" s="436"/>
    </row>
    <row r="15" spans="1:11" ht="9.9499999999999993" customHeight="1" x14ac:dyDescent="0.2">
      <c r="C15" s="27"/>
      <c r="D15" s="27"/>
      <c r="E15" s="28"/>
      <c r="F15" s="28"/>
      <c r="G15" s="28"/>
      <c r="H15" s="28"/>
      <c r="I15" s="28"/>
      <c r="J15" s="28"/>
    </row>
    <row r="16" spans="1:11" ht="15" customHeight="1" x14ac:dyDescent="0.2">
      <c r="A16" s="26">
        <v>3</v>
      </c>
      <c r="B16" s="431" t="s">
        <v>34</v>
      </c>
      <c r="C16" s="432"/>
      <c r="D16" s="432"/>
      <c r="E16" s="432"/>
      <c r="F16" s="432"/>
      <c r="G16" s="432"/>
      <c r="H16" s="432"/>
      <c r="I16" s="432"/>
      <c r="J16" s="432"/>
    </row>
    <row r="17" spans="1:12" ht="69.95" customHeight="1" x14ac:dyDescent="0.2">
      <c r="B17" s="429" t="s">
        <v>35</v>
      </c>
      <c r="C17" s="430"/>
      <c r="D17" s="430"/>
      <c r="E17" s="430"/>
      <c r="F17" s="430"/>
      <c r="G17" s="430"/>
      <c r="H17" s="430"/>
      <c r="I17" s="430"/>
      <c r="J17" s="430"/>
    </row>
    <row r="18" spans="1:12" ht="15" customHeight="1" x14ac:dyDescent="0.2">
      <c r="A18" s="26">
        <v>4</v>
      </c>
      <c r="B18" s="431" t="s">
        <v>36</v>
      </c>
      <c r="C18" s="432"/>
      <c r="D18" s="432"/>
      <c r="E18" s="432"/>
      <c r="F18" s="432"/>
      <c r="G18" s="432"/>
      <c r="H18" s="432"/>
      <c r="I18" s="432"/>
      <c r="J18" s="432"/>
    </row>
    <row r="19" spans="1:12" ht="35.1" customHeight="1" x14ac:dyDescent="0.2">
      <c r="B19" s="429" t="s">
        <v>37</v>
      </c>
      <c r="C19" s="430"/>
      <c r="D19" s="430"/>
      <c r="E19" s="430"/>
      <c r="F19" s="430"/>
      <c r="G19" s="430"/>
      <c r="H19" s="430"/>
      <c r="I19" s="430"/>
      <c r="J19" s="430"/>
    </row>
    <row r="20" spans="1:12" x14ac:dyDescent="0.2">
      <c r="C20" s="427" t="s">
        <v>79</v>
      </c>
      <c r="D20" s="427"/>
      <c r="E20" s="427"/>
      <c r="F20" s="433" t="str">
        <f>IF(K20&lt;&gt;0,K20,"")</f>
        <v/>
      </c>
      <c r="G20" s="433"/>
      <c r="H20" s="23" t="s">
        <v>38</v>
      </c>
      <c r="K20" s="29">
        <f>Jaaroverzicht!B30</f>
        <v>0</v>
      </c>
      <c r="L20" s="29"/>
    </row>
    <row r="21" spans="1:12" x14ac:dyDescent="0.2">
      <c r="C21" s="427" t="s">
        <v>80</v>
      </c>
      <c r="D21" s="427"/>
      <c r="E21" s="427"/>
      <c r="F21" s="428" t="str">
        <f>IF(K21&lt;&gt;0,K21,"")</f>
        <v/>
      </c>
      <c r="G21" s="428"/>
      <c r="H21" s="23" t="s">
        <v>38</v>
      </c>
      <c r="K21" s="29">
        <f>Jaaroverzicht!C30</f>
        <v>0</v>
      </c>
      <c r="L21" s="29"/>
    </row>
    <row r="22" spans="1:12" x14ac:dyDescent="0.2">
      <c r="C22" s="427" t="s">
        <v>39</v>
      </c>
      <c r="D22" s="427"/>
      <c r="E22" s="427"/>
      <c r="F22" s="428" t="str">
        <f>IF(K22&lt;&gt;0,K22,"")</f>
        <v/>
      </c>
      <c r="G22" s="428"/>
      <c r="H22" s="23" t="s">
        <v>38</v>
      </c>
      <c r="K22" s="29">
        <f>Jaaroverzicht!D30</f>
        <v>0</v>
      </c>
      <c r="L22" s="29"/>
    </row>
    <row r="23" spans="1:12" ht="15" customHeight="1" x14ac:dyDescent="0.2">
      <c r="C23" s="427" t="s">
        <v>40</v>
      </c>
      <c r="D23" s="427"/>
      <c r="E23" s="427"/>
      <c r="F23" s="428" t="str">
        <f>IF(K23&lt;&gt;0,K23,"")</f>
        <v/>
      </c>
      <c r="G23" s="428"/>
      <c r="H23" s="23" t="s">
        <v>38</v>
      </c>
      <c r="K23" s="29">
        <f>SUM(K20:K22)</f>
        <v>0</v>
      </c>
      <c r="L23" s="29"/>
    </row>
    <row r="24" spans="1:12" ht="9.9499999999999993" customHeight="1" x14ac:dyDescent="0.2">
      <c r="C24" s="27"/>
      <c r="D24" s="27"/>
      <c r="E24" s="27"/>
      <c r="F24" s="28"/>
      <c r="G24" s="28"/>
    </row>
    <row r="25" spans="1:12" ht="20.100000000000001" customHeight="1" x14ac:dyDescent="0.2">
      <c r="A25" s="26">
        <v>5</v>
      </c>
      <c r="B25" s="430" t="s">
        <v>41</v>
      </c>
      <c r="C25" s="430"/>
      <c r="D25" s="430"/>
      <c r="E25" s="430"/>
      <c r="F25" s="430"/>
      <c r="G25" s="430"/>
      <c r="H25" s="430"/>
      <c r="I25" s="430"/>
      <c r="J25" s="430"/>
    </row>
    <row r="26" spans="1:12" ht="76.5" customHeight="1" x14ac:dyDescent="0.2">
      <c r="B26" s="429" t="s">
        <v>89</v>
      </c>
      <c r="C26" s="430"/>
      <c r="D26" s="430"/>
      <c r="E26" s="430"/>
      <c r="F26" s="430"/>
      <c r="G26" s="430"/>
      <c r="H26" s="430"/>
      <c r="I26" s="430"/>
      <c r="J26" s="430"/>
    </row>
    <row r="27" spans="1:12" ht="30" customHeight="1" x14ac:dyDescent="0.2">
      <c r="B27" s="429" t="s">
        <v>90</v>
      </c>
      <c r="C27" s="430"/>
      <c r="D27" s="430"/>
      <c r="E27" s="430"/>
      <c r="F27" s="430"/>
      <c r="G27" s="430"/>
      <c r="H27" s="430"/>
      <c r="I27" s="430"/>
      <c r="J27" s="430"/>
    </row>
  </sheetData>
  <mergeCells count="34">
    <mergeCell ref="B2:G2"/>
    <mergeCell ref="H2:J2"/>
    <mergeCell ref="B3:J3"/>
    <mergeCell ref="B4:J4"/>
    <mergeCell ref="B5:J5"/>
    <mergeCell ref="C6:D6"/>
    <mergeCell ref="E6:J6"/>
    <mergeCell ref="B16:J16"/>
    <mergeCell ref="E7:J7"/>
    <mergeCell ref="C8:D8"/>
    <mergeCell ref="E8:J8"/>
    <mergeCell ref="C9:D9"/>
    <mergeCell ref="E9:J9"/>
    <mergeCell ref="B11:J11"/>
    <mergeCell ref="C7:D7"/>
    <mergeCell ref="B12:J12"/>
    <mergeCell ref="C13:D13"/>
    <mergeCell ref="E13:J13"/>
    <mergeCell ref="C14:D14"/>
    <mergeCell ref="E14:J14"/>
    <mergeCell ref="B27:J27"/>
    <mergeCell ref="C22:E22"/>
    <mergeCell ref="F22:G22"/>
    <mergeCell ref="C23:E23"/>
    <mergeCell ref="F23:G23"/>
    <mergeCell ref="B25:J25"/>
    <mergeCell ref="B26:J26"/>
    <mergeCell ref="C21:E21"/>
    <mergeCell ref="F21:G21"/>
    <mergeCell ref="B17:J17"/>
    <mergeCell ref="B18:J18"/>
    <mergeCell ref="B19:J19"/>
    <mergeCell ref="C20:E20"/>
    <mergeCell ref="F20:G20"/>
  </mergeCells>
  <pageMargins left="0.7" right="0.7" top="0.75" bottom="0.75" header="0.3" footer="0.3"/>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L27"/>
  <sheetViews>
    <sheetView zoomScaleNormal="100" workbookViewId="0">
      <selection activeCell="D30" sqref="D30"/>
    </sheetView>
  </sheetViews>
  <sheetFormatPr defaultRowHeight="15" x14ac:dyDescent="0.2"/>
  <cols>
    <col min="1" max="1" width="3.5703125" style="23" customWidth="1"/>
    <col min="2" max="2" width="9.140625" style="23"/>
    <col min="3" max="3" width="9.28515625" style="23" customWidth="1"/>
    <col min="4" max="6" width="9.140625" style="23"/>
    <col min="7" max="7" width="12.85546875" style="23" customWidth="1"/>
    <col min="8" max="8" width="5.42578125" style="23" customWidth="1"/>
    <col min="9" max="10" width="9.140625" style="23"/>
    <col min="11" max="11" width="9.140625" style="23" hidden="1" customWidth="1"/>
    <col min="12" max="16384" width="9.140625" style="23"/>
  </cols>
  <sheetData>
    <row r="1" spans="1:11" ht="96" customHeight="1" x14ac:dyDescent="0.2">
      <c r="H1" s="24"/>
      <c r="I1" s="24"/>
      <c r="J1" s="24"/>
    </row>
    <row r="2" spans="1:11" ht="54.95" customHeight="1" x14ac:dyDescent="0.2">
      <c r="B2" s="441" t="s">
        <v>20</v>
      </c>
      <c r="C2" s="441"/>
      <c r="D2" s="441"/>
      <c r="E2" s="441"/>
      <c r="F2" s="441"/>
      <c r="G2" s="442"/>
      <c r="H2" s="443" t="s">
        <v>21</v>
      </c>
      <c r="I2" s="444"/>
      <c r="J2" s="445"/>
      <c r="K2" s="25"/>
    </row>
    <row r="3" spans="1:11" ht="50.1" customHeight="1" x14ac:dyDescent="0.2">
      <c r="B3" s="446" t="s">
        <v>22</v>
      </c>
      <c r="C3" s="429"/>
      <c r="D3" s="429"/>
      <c r="E3" s="429"/>
      <c r="F3" s="429"/>
      <c r="G3" s="429"/>
      <c r="H3" s="447"/>
      <c r="I3" s="447"/>
      <c r="J3" s="447"/>
    </row>
    <row r="4" spans="1:11" x14ac:dyDescent="0.2">
      <c r="A4" s="26">
        <v>1</v>
      </c>
      <c r="B4" s="432" t="s">
        <v>23</v>
      </c>
      <c r="C4" s="432"/>
      <c r="D4" s="432"/>
      <c r="E4" s="432"/>
      <c r="F4" s="432"/>
      <c r="G4" s="432"/>
      <c r="H4" s="432"/>
      <c r="I4" s="432"/>
      <c r="J4" s="432"/>
    </row>
    <row r="5" spans="1:11" ht="35.1" customHeight="1" x14ac:dyDescent="0.2">
      <c r="B5" s="429" t="s">
        <v>24</v>
      </c>
      <c r="C5" s="430"/>
      <c r="D5" s="430"/>
      <c r="E5" s="430"/>
      <c r="F5" s="430"/>
      <c r="G5" s="430"/>
      <c r="H5" s="430"/>
      <c r="I5" s="430"/>
      <c r="J5" s="430"/>
    </row>
    <row r="6" spans="1:11" x14ac:dyDescent="0.2">
      <c r="C6" s="427" t="s">
        <v>25</v>
      </c>
      <c r="D6" s="427"/>
      <c r="E6" s="434">
        <f>'KS 1'!B2</f>
        <v>0</v>
      </c>
      <c r="F6" s="434"/>
      <c r="G6" s="434"/>
      <c r="H6" s="434"/>
      <c r="I6" s="434"/>
      <c r="J6" s="434"/>
    </row>
    <row r="7" spans="1:11" x14ac:dyDescent="0.2">
      <c r="C7" s="427" t="s">
        <v>26</v>
      </c>
      <c r="D7" s="427"/>
      <c r="E7" s="435">
        <f>'KS 1'!B3</f>
        <v>0</v>
      </c>
      <c r="F7" s="435"/>
      <c r="G7" s="435"/>
      <c r="H7" s="435"/>
      <c r="I7" s="435"/>
      <c r="J7" s="435"/>
    </row>
    <row r="8" spans="1:11" x14ac:dyDescent="0.2">
      <c r="C8" s="427" t="s">
        <v>27</v>
      </c>
      <c r="D8" s="427"/>
      <c r="E8" s="436" t="str">
        <f>"VF " &amp; 'KS 1'!B4</f>
        <v xml:space="preserve">VF </v>
      </c>
      <c r="F8" s="436"/>
      <c r="G8" s="436"/>
      <c r="H8" s="436"/>
      <c r="I8" s="436"/>
      <c r="J8" s="436"/>
    </row>
    <row r="9" spans="1:11" ht="15" customHeight="1" x14ac:dyDescent="0.2">
      <c r="C9" s="427" t="s">
        <v>29</v>
      </c>
      <c r="D9" s="427"/>
      <c r="E9" s="437">
        <f>'KS 1'!B5</f>
        <v>0</v>
      </c>
      <c r="F9" s="438"/>
      <c r="G9" s="438"/>
      <c r="H9" s="438"/>
      <c r="I9" s="438"/>
      <c r="J9" s="439"/>
    </row>
    <row r="10" spans="1:11" ht="9.9499999999999993" customHeight="1" x14ac:dyDescent="0.2">
      <c r="C10" s="27"/>
      <c r="D10" s="27"/>
      <c r="E10" s="28"/>
      <c r="F10" s="28"/>
      <c r="G10" s="28"/>
      <c r="H10" s="28"/>
      <c r="I10" s="28"/>
      <c r="J10" s="28"/>
    </row>
    <row r="11" spans="1:11" x14ac:dyDescent="0.2">
      <c r="A11" s="26">
        <v>2</v>
      </c>
      <c r="B11" s="432" t="s">
        <v>30</v>
      </c>
      <c r="C11" s="432"/>
      <c r="D11" s="432"/>
      <c r="E11" s="432"/>
      <c r="F11" s="432"/>
      <c r="G11" s="432"/>
      <c r="H11" s="432"/>
      <c r="I11" s="432"/>
      <c r="J11" s="432"/>
    </row>
    <row r="12" spans="1:11" ht="24.95" customHeight="1" x14ac:dyDescent="0.2">
      <c r="A12" s="26"/>
      <c r="B12" s="430" t="s">
        <v>31</v>
      </c>
      <c r="C12" s="430"/>
      <c r="D12" s="430"/>
      <c r="E12" s="430"/>
      <c r="F12" s="430"/>
      <c r="G12" s="430"/>
      <c r="H12" s="430"/>
      <c r="I12" s="430"/>
      <c r="J12" s="430"/>
    </row>
    <row r="13" spans="1:11" x14ac:dyDescent="0.2">
      <c r="C13" s="427" t="s">
        <v>32</v>
      </c>
      <c r="D13" s="427"/>
      <c r="E13" s="440" t="str">
        <f>LEFT('KS 1'!A1,4)</f>
        <v>2018</v>
      </c>
      <c r="F13" s="440"/>
      <c r="G13" s="440"/>
      <c r="H13" s="440"/>
      <c r="I13" s="440"/>
      <c r="J13" s="440"/>
    </row>
    <row r="14" spans="1:11" ht="15" customHeight="1" x14ac:dyDescent="0.2">
      <c r="C14" s="427" t="s">
        <v>33</v>
      </c>
      <c r="D14" s="427"/>
      <c r="E14" s="436" t="s">
        <v>47</v>
      </c>
      <c r="F14" s="436"/>
      <c r="G14" s="436"/>
      <c r="H14" s="436"/>
      <c r="I14" s="436"/>
      <c r="J14" s="436"/>
    </row>
    <row r="15" spans="1:11" ht="9.9499999999999993" customHeight="1" x14ac:dyDescent="0.2">
      <c r="C15" s="27"/>
      <c r="D15" s="27"/>
      <c r="E15" s="28"/>
      <c r="F15" s="28"/>
      <c r="G15" s="28"/>
      <c r="H15" s="28"/>
      <c r="I15" s="28"/>
      <c r="J15" s="28"/>
    </row>
    <row r="16" spans="1:11" ht="15" customHeight="1" x14ac:dyDescent="0.2">
      <c r="A16" s="26">
        <v>3</v>
      </c>
      <c r="B16" s="431" t="s">
        <v>34</v>
      </c>
      <c r="C16" s="432"/>
      <c r="D16" s="432"/>
      <c r="E16" s="432"/>
      <c r="F16" s="432"/>
      <c r="G16" s="432"/>
      <c r="H16" s="432"/>
      <c r="I16" s="432"/>
      <c r="J16" s="432"/>
    </row>
    <row r="17" spans="1:12" ht="69.95" customHeight="1" x14ac:dyDescent="0.2">
      <c r="B17" s="429" t="s">
        <v>35</v>
      </c>
      <c r="C17" s="430"/>
      <c r="D17" s="430"/>
      <c r="E17" s="430"/>
      <c r="F17" s="430"/>
      <c r="G17" s="430"/>
      <c r="H17" s="430"/>
      <c r="I17" s="430"/>
      <c r="J17" s="430"/>
    </row>
    <row r="18" spans="1:12" ht="15" customHeight="1" x14ac:dyDescent="0.2">
      <c r="A18" s="26">
        <v>4</v>
      </c>
      <c r="B18" s="431" t="s">
        <v>36</v>
      </c>
      <c r="C18" s="432"/>
      <c r="D18" s="432"/>
      <c r="E18" s="432"/>
      <c r="F18" s="432"/>
      <c r="G18" s="432"/>
      <c r="H18" s="432"/>
      <c r="I18" s="432"/>
      <c r="J18" s="432"/>
    </row>
    <row r="19" spans="1:12" ht="35.1" customHeight="1" x14ac:dyDescent="0.2">
      <c r="B19" s="429" t="s">
        <v>37</v>
      </c>
      <c r="C19" s="430"/>
      <c r="D19" s="430"/>
      <c r="E19" s="430"/>
      <c r="F19" s="430"/>
      <c r="G19" s="430"/>
      <c r="H19" s="430"/>
      <c r="I19" s="430"/>
      <c r="J19" s="430"/>
    </row>
    <row r="20" spans="1:12" x14ac:dyDescent="0.2">
      <c r="C20" s="427" t="s">
        <v>79</v>
      </c>
      <c r="D20" s="427"/>
      <c r="E20" s="427"/>
      <c r="F20" s="433" t="str">
        <f>IF(K20&lt;&gt;0,K20,"")</f>
        <v/>
      </c>
      <c r="G20" s="433"/>
      <c r="H20" s="23" t="s">
        <v>38</v>
      </c>
      <c r="K20" s="29">
        <f>Jaaroverzicht!B33</f>
        <v>0</v>
      </c>
      <c r="L20" s="29"/>
    </row>
    <row r="21" spans="1:12" x14ac:dyDescent="0.2">
      <c r="C21" s="427" t="s">
        <v>80</v>
      </c>
      <c r="D21" s="427"/>
      <c r="E21" s="427"/>
      <c r="F21" s="428" t="str">
        <f>IF(K21&lt;&gt;0,K21,"")</f>
        <v/>
      </c>
      <c r="G21" s="428"/>
      <c r="H21" s="23" t="s">
        <v>38</v>
      </c>
      <c r="K21" s="29">
        <f>Jaaroverzicht!C33</f>
        <v>0</v>
      </c>
      <c r="L21" s="29"/>
    </row>
    <row r="22" spans="1:12" x14ac:dyDescent="0.2">
      <c r="C22" s="427" t="s">
        <v>39</v>
      </c>
      <c r="D22" s="427"/>
      <c r="E22" s="427"/>
      <c r="F22" s="428" t="str">
        <f>IF(K22&lt;&gt;0,K22,"")</f>
        <v/>
      </c>
      <c r="G22" s="428"/>
      <c r="H22" s="23" t="s">
        <v>38</v>
      </c>
      <c r="K22" s="29">
        <f>Jaaroverzicht!D33</f>
        <v>0</v>
      </c>
      <c r="L22" s="29"/>
    </row>
    <row r="23" spans="1:12" ht="15" customHeight="1" x14ac:dyDescent="0.2">
      <c r="C23" s="427" t="s">
        <v>40</v>
      </c>
      <c r="D23" s="427"/>
      <c r="E23" s="427"/>
      <c r="F23" s="428" t="str">
        <f>IF(K23&lt;&gt;0,K23,"")</f>
        <v/>
      </c>
      <c r="G23" s="428"/>
      <c r="H23" s="23" t="s">
        <v>38</v>
      </c>
      <c r="K23" s="29">
        <f>SUM(K20:K22)</f>
        <v>0</v>
      </c>
      <c r="L23" s="29"/>
    </row>
    <row r="24" spans="1:12" ht="9.9499999999999993" customHeight="1" x14ac:dyDescent="0.2">
      <c r="C24" s="27"/>
      <c r="D24" s="27"/>
      <c r="E24" s="27"/>
      <c r="F24" s="28"/>
      <c r="G24" s="28"/>
    </row>
    <row r="25" spans="1:12" ht="20.100000000000001" customHeight="1" x14ac:dyDescent="0.2">
      <c r="A25" s="26">
        <v>5</v>
      </c>
      <c r="B25" s="430" t="s">
        <v>41</v>
      </c>
      <c r="C25" s="430"/>
      <c r="D25" s="430"/>
      <c r="E25" s="430"/>
      <c r="F25" s="430"/>
      <c r="G25" s="430"/>
      <c r="H25" s="430"/>
      <c r="I25" s="430"/>
      <c r="J25" s="430"/>
    </row>
    <row r="26" spans="1:12" ht="75.75" customHeight="1" x14ac:dyDescent="0.2">
      <c r="B26" s="429" t="s">
        <v>89</v>
      </c>
      <c r="C26" s="430"/>
      <c r="D26" s="430"/>
      <c r="E26" s="430"/>
      <c r="F26" s="430"/>
      <c r="G26" s="430"/>
      <c r="H26" s="430"/>
      <c r="I26" s="430"/>
      <c r="J26" s="430"/>
    </row>
    <row r="27" spans="1:12" ht="30" customHeight="1" x14ac:dyDescent="0.2">
      <c r="B27" s="429" t="s">
        <v>90</v>
      </c>
      <c r="C27" s="430"/>
      <c r="D27" s="430"/>
      <c r="E27" s="430"/>
      <c r="F27" s="430"/>
      <c r="G27" s="430"/>
      <c r="H27" s="430"/>
      <c r="I27" s="430"/>
      <c r="J27" s="430"/>
    </row>
  </sheetData>
  <mergeCells count="34">
    <mergeCell ref="B2:G2"/>
    <mergeCell ref="H2:J2"/>
    <mergeCell ref="B3:J3"/>
    <mergeCell ref="B4:J4"/>
    <mergeCell ref="B5:J5"/>
    <mergeCell ref="C6:D6"/>
    <mergeCell ref="E6:J6"/>
    <mergeCell ref="B16:J16"/>
    <mergeCell ref="E7:J7"/>
    <mergeCell ref="C8:D8"/>
    <mergeCell ref="E8:J8"/>
    <mergeCell ref="C9:D9"/>
    <mergeCell ref="E9:J9"/>
    <mergeCell ref="B11:J11"/>
    <mergeCell ref="C7:D7"/>
    <mergeCell ref="B12:J12"/>
    <mergeCell ref="C13:D13"/>
    <mergeCell ref="E13:J13"/>
    <mergeCell ref="C14:D14"/>
    <mergeCell ref="E14:J14"/>
    <mergeCell ref="B27:J27"/>
    <mergeCell ref="C22:E22"/>
    <mergeCell ref="F22:G22"/>
    <mergeCell ref="C23:E23"/>
    <mergeCell ref="F23:G23"/>
    <mergeCell ref="B25:J25"/>
    <mergeCell ref="B26:J26"/>
    <mergeCell ref="C21:E21"/>
    <mergeCell ref="F21:G21"/>
    <mergeCell ref="B17:J17"/>
    <mergeCell ref="B18:J18"/>
    <mergeCell ref="B19:J19"/>
    <mergeCell ref="C20:E20"/>
    <mergeCell ref="F20:G20"/>
  </mergeCell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4"/>
  <dimension ref="A1:S50"/>
  <sheetViews>
    <sheetView showGridLines="0" zoomScaleNormal="100" workbookViewId="0">
      <selection activeCell="B10" sqref="B10:B12"/>
    </sheetView>
  </sheetViews>
  <sheetFormatPr defaultRowHeight="12.75" customHeight="1" x14ac:dyDescent="0.2"/>
  <cols>
    <col min="1" max="1" width="33.28515625" style="60" customWidth="1"/>
    <col min="2" max="2" width="16.140625" style="60" customWidth="1"/>
    <col min="3" max="3" width="2.85546875" style="60" customWidth="1"/>
    <col min="4" max="11" width="9.140625" style="60"/>
    <col min="12" max="12" width="4.7109375" style="60" customWidth="1"/>
    <col min="13" max="13" width="6.140625" style="60" customWidth="1"/>
    <col min="14" max="15" width="7.140625" style="60" customWidth="1"/>
    <col min="16" max="17" width="15.140625" style="60" customWidth="1"/>
    <col min="18" max="18" width="9.140625" style="60" customWidth="1"/>
    <col min="19" max="16384" width="9.140625" style="60"/>
  </cols>
  <sheetData>
    <row r="1" spans="1:19" ht="25.5" x14ac:dyDescent="0.35">
      <c r="A1" s="54" t="str">
        <f>"Samenstelling werkkapitaal  "&amp;'KS 1'!A1</f>
        <v>Samenstelling werkkapitaal  2018</v>
      </c>
      <c r="B1" s="30"/>
      <c r="C1" s="30"/>
      <c r="D1" s="30"/>
      <c r="E1" s="161" t="str">
        <f>'KS 1'!B2&amp;" "&amp;'KS 1'!B3</f>
        <v xml:space="preserve"> </v>
      </c>
      <c r="F1" s="161"/>
      <c r="G1" s="161"/>
      <c r="H1" s="161"/>
      <c r="I1" s="161"/>
      <c r="J1" s="162" t="str">
        <f>"VF "&amp;'KS 1'!B4</f>
        <v xml:space="preserve">VF </v>
      </c>
      <c r="K1" s="163"/>
      <c r="L1" s="164"/>
    </row>
    <row r="2" spans="1:19" ht="12.75" customHeight="1" x14ac:dyDescent="0.2">
      <c r="A2" s="30"/>
      <c r="B2" s="30"/>
      <c r="C2" s="30"/>
      <c r="D2" s="30"/>
      <c r="E2" s="161"/>
      <c r="F2" s="161"/>
      <c r="G2" s="161"/>
      <c r="H2" s="161"/>
      <c r="I2" s="161"/>
      <c r="J2" s="162" t="str">
        <f>"RR "&amp;'KS 1'!B5</f>
        <v xml:space="preserve">RR </v>
      </c>
      <c r="K2" s="163"/>
      <c r="L2" s="164"/>
    </row>
    <row r="3" spans="1:19" ht="12.75" customHeight="1" x14ac:dyDescent="0.2">
      <c r="A3" s="214" t="str">
        <f>"Resterend budget  "&amp;'KS 1'!A1-1</f>
        <v>Resterend budget  2017</v>
      </c>
      <c r="B3" s="186">
        <v>0</v>
      </c>
      <c r="C3" s="165" t="str">
        <f>"Dit weet je pas volledig nadat je de laatste kostenstaat van "&amp;'KS 1'!A1-1&amp; " hebt ingediend
en de afrekening hebt ontvangen van "&amp;'KS 1'!A1-1&amp;"."</f>
        <v>Dit weet je pas volledig nadat je de laatste kostenstaat van 2017 hebt ingediend
en de afrekening hebt ontvangen van 2017.</v>
      </c>
      <c r="D3" s="166"/>
      <c r="E3" s="166"/>
      <c r="F3" s="166"/>
      <c r="G3" s="166"/>
      <c r="H3" s="166"/>
      <c r="I3" s="166"/>
      <c r="J3" s="166"/>
      <c r="K3" s="166"/>
      <c r="L3" s="167"/>
    </row>
    <row r="4" spans="1:19" ht="12.75" customHeight="1" x14ac:dyDescent="0.2">
      <c r="A4" s="215"/>
      <c r="B4" s="187"/>
      <c r="C4" s="168"/>
      <c r="D4" s="169"/>
      <c r="E4" s="169"/>
      <c r="F4" s="169"/>
      <c r="G4" s="169"/>
      <c r="H4" s="169"/>
      <c r="I4" s="169"/>
      <c r="J4" s="169"/>
      <c r="K4" s="169"/>
      <c r="L4" s="170"/>
    </row>
    <row r="5" spans="1:19" ht="12.75" customHeight="1" x14ac:dyDescent="0.2">
      <c r="A5" s="216"/>
      <c r="B5" s="188"/>
      <c r="C5" s="171"/>
      <c r="D5" s="172"/>
      <c r="E5" s="172"/>
      <c r="F5" s="172"/>
      <c r="G5" s="172"/>
      <c r="H5" s="172"/>
      <c r="I5" s="172"/>
      <c r="J5" s="172"/>
      <c r="K5" s="172"/>
      <c r="L5" s="173"/>
    </row>
    <row r="6" spans="1:19" ht="12.75" customHeight="1" x14ac:dyDescent="0.2">
      <c r="A6" s="199" t="str">
        <f>"Totaal stortingen VAPH "&amp;'KS 1'!A1-1&amp; " verschillend van jaarbudget "&amp;'KS 1'!A1-1</f>
        <v>Totaal stortingen VAPH 2017 verschillend van jaarbudget 2017</v>
      </c>
      <c r="B6" s="186"/>
      <c r="C6" s="174" t="str">
        <f>"Vul hier in: totaal gestorte bedragen VAPH (G36 t/m G38) min jaarbudget (G1 t/m G6) uit het jaaroverzicht van "&amp;'KS 1'!A1-1&amp;"."</f>
        <v>Vul hier in: totaal gestorte bedragen VAPH (G36 t/m G38) min jaarbudget (G1 t/m G6) uit het jaaroverzicht van 2017.</v>
      </c>
      <c r="D6" s="175"/>
      <c r="E6" s="175"/>
      <c r="F6" s="175"/>
      <c r="G6" s="175"/>
      <c r="H6" s="175"/>
      <c r="I6" s="175"/>
      <c r="J6" s="175"/>
      <c r="K6" s="175"/>
      <c r="L6" s="176"/>
    </row>
    <row r="7" spans="1:19" ht="12.75" customHeight="1" x14ac:dyDescent="0.2">
      <c r="A7" s="200"/>
      <c r="B7" s="187"/>
      <c r="C7" s="177"/>
      <c r="D7" s="178"/>
      <c r="E7" s="178"/>
      <c r="F7" s="178"/>
      <c r="G7" s="178"/>
      <c r="H7" s="178"/>
      <c r="I7" s="178"/>
      <c r="J7" s="178"/>
      <c r="K7" s="178"/>
      <c r="L7" s="179"/>
    </row>
    <row r="8" spans="1:19" ht="12.75" customHeight="1" x14ac:dyDescent="0.2">
      <c r="A8" s="201"/>
      <c r="B8" s="188"/>
      <c r="C8" s="180"/>
      <c r="D8" s="181"/>
      <c r="E8" s="181"/>
      <c r="F8" s="181"/>
      <c r="G8" s="181"/>
      <c r="H8" s="181"/>
      <c r="I8" s="181"/>
      <c r="J8" s="181"/>
      <c r="K8" s="181"/>
      <c r="L8" s="182"/>
      <c r="M8" s="61"/>
    </row>
    <row r="9" spans="1:19" ht="12.75" customHeight="1" x14ac:dyDescent="0.2">
      <c r="A9" s="45"/>
      <c r="B9" s="63"/>
      <c r="C9" s="55"/>
      <c r="D9" s="55"/>
      <c r="E9" s="55"/>
      <c r="F9" s="55"/>
      <c r="G9" s="55"/>
      <c r="H9" s="55"/>
      <c r="I9" s="55"/>
      <c r="J9" s="30"/>
      <c r="K9" s="30"/>
      <c r="L9" s="55"/>
    </row>
    <row r="10" spans="1:19" ht="12.75" customHeight="1" x14ac:dyDescent="0.2">
      <c r="A10" s="202" t="s">
        <v>59</v>
      </c>
      <c r="B10" s="198"/>
      <c r="C10" s="174" t="str">
        <f>"Hier vul je de bedragen in die in het jaaroverzicht van "&amp;'KS 1'!A1-1&amp;"
in de kolom 'in wacht' staan"</f>
        <v>Hier vul je de bedragen in die in het jaaroverzicht van 2017
in de kolom 'in wacht' staan</v>
      </c>
      <c r="D10" s="175"/>
      <c r="E10" s="175"/>
      <c r="F10" s="175"/>
      <c r="G10" s="175"/>
      <c r="H10" s="175"/>
      <c r="I10" s="175"/>
      <c r="J10" s="175"/>
      <c r="K10" s="175"/>
      <c r="L10" s="176"/>
    </row>
    <row r="11" spans="1:19" ht="12.75" customHeight="1" x14ac:dyDescent="0.2">
      <c r="A11" s="202"/>
      <c r="B11" s="198"/>
      <c r="C11" s="177"/>
      <c r="D11" s="178"/>
      <c r="E11" s="178"/>
      <c r="F11" s="178"/>
      <c r="G11" s="178"/>
      <c r="H11" s="178"/>
      <c r="I11" s="178"/>
      <c r="J11" s="178"/>
      <c r="K11" s="178"/>
      <c r="L11" s="179"/>
      <c r="S11" s="62"/>
    </row>
    <row r="12" spans="1:19" ht="12.75" customHeight="1" x14ac:dyDescent="0.2">
      <c r="A12" s="202"/>
      <c r="B12" s="198"/>
      <c r="C12" s="177"/>
      <c r="D12" s="178"/>
      <c r="E12" s="178"/>
      <c r="F12" s="178"/>
      <c r="G12" s="178"/>
      <c r="H12" s="178"/>
      <c r="I12" s="178"/>
      <c r="J12" s="178"/>
      <c r="K12" s="178"/>
      <c r="L12" s="179"/>
      <c r="S12" s="62"/>
    </row>
    <row r="13" spans="1:19" ht="12.75" customHeight="1" x14ac:dyDescent="0.2">
      <c r="A13" s="202" t="s">
        <v>60</v>
      </c>
      <c r="B13" s="198"/>
      <c r="C13" s="177"/>
      <c r="D13" s="178"/>
      <c r="E13" s="178"/>
      <c r="F13" s="178"/>
      <c r="G13" s="178"/>
      <c r="H13" s="178"/>
      <c r="I13" s="178"/>
      <c r="J13" s="178"/>
      <c r="K13" s="178"/>
      <c r="L13" s="179"/>
    </row>
    <row r="14" spans="1:19" ht="12.75" customHeight="1" x14ac:dyDescent="0.2">
      <c r="A14" s="202"/>
      <c r="B14" s="198"/>
      <c r="C14" s="177"/>
      <c r="D14" s="178"/>
      <c r="E14" s="178"/>
      <c r="F14" s="178"/>
      <c r="G14" s="178"/>
      <c r="H14" s="178"/>
      <c r="I14" s="178"/>
      <c r="J14" s="178"/>
      <c r="K14" s="178"/>
      <c r="L14" s="179"/>
    </row>
    <row r="15" spans="1:19" ht="12.75" customHeight="1" x14ac:dyDescent="0.2">
      <c r="A15" s="202"/>
      <c r="B15" s="198"/>
      <c r="C15" s="177"/>
      <c r="D15" s="178"/>
      <c r="E15" s="178"/>
      <c r="F15" s="178"/>
      <c r="G15" s="178"/>
      <c r="H15" s="178"/>
      <c r="I15" s="178"/>
      <c r="J15" s="178"/>
      <c r="K15" s="178"/>
      <c r="L15" s="179"/>
    </row>
    <row r="16" spans="1:19" ht="12.75" customHeight="1" x14ac:dyDescent="0.2">
      <c r="A16" s="202" t="s">
        <v>61</v>
      </c>
      <c r="B16" s="198"/>
      <c r="C16" s="177"/>
      <c r="D16" s="178"/>
      <c r="E16" s="178"/>
      <c r="F16" s="178"/>
      <c r="G16" s="178"/>
      <c r="H16" s="178"/>
      <c r="I16" s="178"/>
      <c r="J16" s="178"/>
      <c r="K16" s="178"/>
      <c r="L16" s="179"/>
    </row>
    <row r="17" spans="1:12" ht="12.75" customHeight="1" x14ac:dyDescent="0.2">
      <c r="A17" s="202"/>
      <c r="B17" s="198"/>
      <c r="C17" s="177"/>
      <c r="D17" s="178"/>
      <c r="E17" s="178"/>
      <c r="F17" s="178"/>
      <c r="G17" s="178"/>
      <c r="H17" s="178"/>
      <c r="I17" s="178"/>
      <c r="J17" s="178"/>
      <c r="K17" s="178"/>
      <c r="L17" s="179"/>
    </row>
    <row r="18" spans="1:12" ht="12.75" customHeight="1" x14ac:dyDescent="0.2">
      <c r="A18" s="202"/>
      <c r="B18" s="198"/>
      <c r="C18" s="177"/>
      <c r="D18" s="178"/>
      <c r="E18" s="178"/>
      <c r="F18" s="178"/>
      <c r="G18" s="178"/>
      <c r="H18" s="178"/>
      <c r="I18" s="178"/>
      <c r="J18" s="178"/>
      <c r="K18" s="178"/>
      <c r="L18" s="179"/>
    </row>
    <row r="19" spans="1:12" ht="12.75" customHeight="1" x14ac:dyDescent="0.2">
      <c r="A19" s="202" t="s">
        <v>62</v>
      </c>
      <c r="B19" s="198"/>
      <c r="C19" s="177"/>
      <c r="D19" s="178"/>
      <c r="E19" s="178"/>
      <c r="F19" s="178"/>
      <c r="G19" s="178"/>
      <c r="H19" s="178"/>
      <c r="I19" s="178"/>
      <c r="J19" s="178"/>
      <c r="K19" s="178"/>
      <c r="L19" s="179"/>
    </row>
    <row r="20" spans="1:12" ht="12.75" customHeight="1" x14ac:dyDescent="0.2">
      <c r="A20" s="202"/>
      <c r="B20" s="198"/>
      <c r="C20" s="177"/>
      <c r="D20" s="178"/>
      <c r="E20" s="178"/>
      <c r="F20" s="178"/>
      <c r="G20" s="178"/>
      <c r="H20" s="178"/>
      <c r="I20" s="178"/>
      <c r="J20" s="178"/>
      <c r="K20" s="178"/>
      <c r="L20" s="179"/>
    </row>
    <row r="21" spans="1:12" ht="12.75" customHeight="1" x14ac:dyDescent="0.2">
      <c r="A21" s="202"/>
      <c r="B21" s="198"/>
      <c r="C21" s="180"/>
      <c r="D21" s="181"/>
      <c r="E21" s="181"/>
      <c r="F21" s="181"/>
      <c r="G21" s="181"/>
      <c r="H21" s="181"/>
      <c r="I21" s="181"/>
      <c r="J21" s="181"/>
      <c r="K21" s="181"/>
      <c r="L21" s="182"/>
    </row>
    <row r="22" spans="1:12" ht="12.75" customHeight="1" x14ac:dyDescent="0.2">
      <c r="A22" s="30"/>
      <c r="B22" s="30"/>
      <c r="C22" s="30"/>
      <c r="D22" s="30"/>
      <c r="E22" s="30"/>
      <c r="F22" s="30"/>
      <c r="G22" s="30"/>
      <c r="H22" s="30"/>
      <c r="I22" s="30"/>
      <c r="J22" s="30"/>
      <c r="K22" s="30"/>
      <c r="L22" s="46"/>
    </row>
    <row r="23" spans="1:12" ht="12.75" customHeight="1" x14ac:dyDescent="0.2">
      <c r="A23" s="183" t="str">
        <f>"Werkkapitaal  "&amp;'KS 1'!A1</f>
        <v>Werkkapitaal  2018</v>
      </c>
      <c r="B23" s="208">
        <f>SUM(B3:B8,B10:B21)</f>
        <v>0</v>
      </c>
      <c r="C23" s="189" t="str">
        <f>"Dit totaal moet hetzelfde werkkapitaal zijn dat in je jaaroverzicht van "&amp;'KS 1'!A1-1&amp;" is te zien in de cellen G14 t/m G17. Dit bedrag wordt overgenomen op het jaaroverzicht cel G14 t/m G15"</f>
        <v>Dit totaal moet hetzelfde werkkapitaal zijn dat in je jaaroverzicht van 2017 is te zien in de cellen G14 t/m G17. Dit bedrag wordt overgenomen op het jaaroverzicht cel G14 t/m G15</v>
      </c>
      <c r="D23" s="190"/>
      <c r="E23" s="190"/>
      <c r="F23" s="190"/>
      <c r="G23" s="190"/>
      <c r="H23" s="190"/>
      <c r="I23" s="190"/>
      <c r="J23" s="190"/>
      <c r="K23" s="190"/>
      <c r="L23" s="191"/>
    </row>
    <row r="24" spans="1:12" ht="12.75" customHeight="1" x14ac:dyDescent="0.2">
      <c r="A24" s="184"/>
      <c r="B24" s="208"/>
      <c r="C24" s="192"/>
      <c r="D24" s="193"/>
      <c r="E24" s="193"/>
      <c r="F24" s="193"/>
      <c r="G24" s="193"/>
      <c r="H24" s="193"/>
      <c r="I24" s="193"/>
      <c r="J24" s="193"/>
      <c r="K24" s="193"/>
      <c r="L24" s="194"/>
    </row>
    <row r="25" spans="1:12" ht="12.75" customHeight="1" x14ac:dyDescent="0.2">
      <c r="A25" s="185"/>
      <c r="B25" s="208"/>
      <c r="C25" s="195"/>
      <c r="D25" s="196"/>
      <c r="E25" s="196"/>
      <c r="F25" s="196"/>
      <c r="G25" s="196"/>
      <c r="H25" s="196"/>
      <c r="I25" s="196"/>
      <c r="J25" s="196"/>
      <c r="K25" s="196"/>
      <c r="L25" s="197"/>
    </row>
    <row r="26" spans="1:12" ht="12.75" customHeight="1" x14ac:dyDescent="0.2">
      <c r="A26" s="30"/>
      <c r="B26" s="30"/>
      <c r="C26" s="30"/>
      <c r="D26" s="30"/>
      <c r="E26" s="30"/>
      <c r="F26" s="30"/>
      <c r="G26" s="30"/>
      <c r="H26" s="30"/>
      <c r="I26" s="30"/>
      <c r="J26" s="30"/>
      <c r="K26" s="30"/>
      <c r="L26" s="56"/>
    </row>
    <row r="27" spans="1:12" ht="12.75" customHeight="1" x14ac:dyDescent="0.2">
      <c r="A27" s="199" t="s">
        <v>66</v>
      </c>
      <c r="B27" s="186"/>
      <c r="C27" s="174" t="s">
        <v>71</v>
      </c>
      <c r="D27" s="175"/>
      <c r="E27" s="175"/>
      <c r="F27" s="175"/>
      <c r="G27" s="175"/>
      <c r="H27" s="175"/>
      <c r="I27" s="175"/>
      <c r="J27" s="175"/>
      <c r="K27" s="175"/>
      <c r="L27" s="176"/>
    </row>
    <row r="28" spans="1:12" ht="12.75" customHeight="1" x14ac:dyDescent="0.2">
      <c r="A28" s="200"/>
      <c r="B28" s="187"/>
      <c r="C28" s="177"/>
      <c r="D28" s="178"/>
      <c r="E28" s="178"/>
      <c r="F28" s="178"/>
      <c r="G28" s="178"/>
      <c r="H28" s="178"/>
      <c r="I28" s="178"/>
      <c r="J28" s="178"/>
      <c r="K28" s="178"/>
      <c r="L28" s="179"/>
    </row>
    <row r="29" spans="1:12" ht="12.75" customHeight="1" x14ac:dyDescent="0.2">
      <c r="A29" s="201"/>
      <c r="B29" s="188"/>
      <c r="C29" s="180"/>
      <c r="D29" s="181"/>
      <c r="E29" s="181"/>
      <c r="F29" s="181"/>
      <c r="G29" s="181"/>
      <c r="H29" s="181"/>
      <c r="I29" s="181"/>
      <c r="J29" s="181"/>
      <c r="K29" s="181"/>
      <c r="L29" s="182"/>
    </row>
    <row r="30" spans="1:12" ht="12.75" customHeight="1" x14ac:dyDescent="0.2">
      <c r="A30" s="77"/>
      <c r="B30" s="77"/>
      <c r="C30" s="77"/>
      <c r="D30" s="77"/>
      <c r="E30" s="77"/>
      <c r="F30" s="77"/>
      <c r="G30" s="77"/>
      <c r="H30" s="77"/>
      <c r="I30" s="77"/>
      <c r="J30" s="77"/>
      <c r="K30" s="77"/>
    </row>
    <row r="31" spans="1:12" ht="12.75" customHeight="1" x14ac:dyDescent="0.2">
      <c r="A31"/>
      <c r="B31"/>
      <c r="C31" s="78"/>
      <c r="D31" s="79"/>
      <c r="E31" s="79"/>
      <c r="F31" s="79"/>
      <c r="G31" s="203" t="str">
        <f>IF(B27="","","Bedrag")</f>
        <v/>
      </c>
      <c r="H31" s="204"/>
      <c r="I31" s="203" t="str">
        <f>IF(B27="","","Datum")</f>
        <v/>
      </c>
      <c r="J31" s="204"/>
      <c r="K31"/>
    </row>
    <row r="32" spans="1:12" ht="12.75" customHeight="1" x14ac:dyDescent="0.2">
      <c r="A32"/>
      <c r="B32"/>
      <c r="C32" s="78"/>
      <c r="D32" s="79"/>
      <c r="E32" s="79"/>
      <c r="F32" s="91"/>
      <c r="G32" s="205"/>
      <c r="H32" s="206"/>
      <c r="I32" s="205"/>
      <c r="J32" s="206"/>
      <c r="K32"/>
    </row>
    <row r="33" spans="1:13" ht="12.75" customHeight="1" x14ac:dyDescent="0.2">
      <c r="A33" s="82"/>
      <c r="B33" s="209" t="str">
        <f>IF(B27="","","Toegekend jaarbudget voor de wijziging")</f>
        <v/>
      </c>
      <c r="C33" s="209"/>
      <c r="D33" s="209"/>
      <c r="E33" s="209"/>
      <c r="F33" s="209"/>
      <c r="G33" s="222"/>
      <c r="H33" s="222"/>
      <c r="I33" s="218" t="str">
        <f>IF(B27="","","01/01/"&amp;'KS 1'!A1)</f>
        <v/>
      </c>
      <c r="J33" s="219"/>
      <c r="K33" s="77"/>
    </row>
    <row r="34" spans="1:13" ht="12.75" customHeight="1" x14ac:dyDescent="0.2">
      <c r="A34" s="82"/>
      <c r="B34" s="209"/>
      <c r="C34" s="209"/>
      <c r="D34" s="209"/>
      <c r="E34" s="209"/>
      <c r="F34" s="209"/>
      <c r="G34" s="222"/>
      <c r="H34" s="222"/>
      <c r="I34" s="220"/>
      <c r="J34" s="221"/>
      <c r="K34" s="77"/>
    </row>
    <row r="35" spans="1:13" ht="12.75" customHeight="1" x14ac:dyDescent="0.2">
      <c r="A35" s="82"/>
      <c r="B35" s="210" t="str">
        <f>IF(B27="","","Toegekend jaarbudget na de wijziging")</f>
        <v/>
      </c>
      <c r="C35" s="210"/>
      <c r="D35" s="210"/>
      <c r="E35" s="210"/>
      <c r="F35" s="210"/>
      <c r="G35" s="222"/>
      <c r="H35" s="222"/>
      <c r="I35" s="223"/>
      <c r="J35" s="224"/>
      <c r="K35" s="77"/>
    </row>
    <row r="36" spans="1:13" ht="12.75" customHeight="1" x14ac:dyDescent="0.2">
      <c r="A36"/>
      <c r="B36" s="210"/>
      <c r="C36" s="210"/>
      <c r="D36" s="210"/>
      <c r="E36" s="210"/>
      <c r="F36" s="210"/>
      <c r="G36" s="222"/>
      <c r="H36" s="222"/>
      <c r="I36" s="225"/>
      <c r="J36" s="226"/>
      <c r="K36" s="77"/>
    </row>
    <row r="37" spans="1:13" ht="12.75" customHeight="1" x14ac:dyDescent="0.2">
      <c r="A37"/>
      <c r="B37" s="211" t="str">
        <f>IF(B27="","","Te gebruiken jaarbudget in "&amp;'KS 1'!A1)</f>
        <v/>
      </c>
      <c r="C37" s="211"/>
      <c r="D37" s="211"/>
      <c r="E37" s="211"/>
      <c r="F37" s="211"/>
      <c r="G37" s="212">
        <f>(MONTH(I35)-1)/12*G33+(13-MONTH(I35))/12*G35</f>
        <v>0</v>
      </c>
      <c r="H37" s="212"/>
      <c r="I37" s="80"/>
      <c r="J37" s="81"/>
      <c r="K37" s="77"/>
    </row>
    <row r="38" spans="1:13" ht="12.75" customHeight="1" x14ac:dyDescent="0.2">
      <c r="A38"/>
      <c r="B38" s="211"/>
      <c r="C38" s="211"/>
      <c r="D38" s="211"/>
      <c r="E38" s="211"/>
      <c r="F38" s="211"/>
      <c r="G38" s="212"/>
      <c r="H38" s="212"/>
      <c r="I38" s="80"/>
      <c r="J38" s="81"/>
      <c r="K38" s="77"/>
    </row>
    <row r="39" spans="1:13" ht="12.75" customHeight="1" x14ac:dyDescent="0.2">
      <c r="A39" s="213" t="str">
        <f>"VIA-middelen "&amp;'KS 1'!A1-1</f>
        <v>VIA-middelen 2017</v>
      </c>
      <c r="B39" s="213"/>
      <c r="C39" s="213"/>
      <c r="D39" s="213"/>
      <c r="E39" s="213"/>
    </row>
    <row r="40" spans="1:13" ht="12.75" customHeight="1" x14ac:dyDescent="0.2">
      <c r="A40" s="213"/>
      <c r="B40" s="213"/>
      <c r="C40" s="213"/>
      <c r="D40" s="213"/>
      <c r="E40" s="213"/>
    </row>
    <row r="41" spans="1:13" ht="12.75" customHeight="1" x14ac:dyDescent="0.2">
      <c r="A41" s="213"/>
      <c r="B41" s="213"/>
      <c r="C41" s="213"/>
      <c r="D41" s="213"/>
      <c r="E41" s="213"/>
    </row>
    <row r="42" spans="1:13" ht="12.75" customHeight="1" x14ac:dyDescent="0.2">
      <c r="A42" s="154" t="s">
        <v>72</v>
      </c>
      <c r="B42" s="155"/>
      <c r="C42" s="207" t="str">
        <f>"Dit bedrag vind je in de kostenstaat van "&amp;'KS 1'!A1-1&amp;" op het tabblad VIA-middelen onderaan de kolom stortingen VAPH."</f>
        <v>Dit bedrag vind je in de kostenstaat van 2017 op het tabblad VIA-middelen onderaan de kolom stortingen VAPH.</v>
      </c>
      <c r="D42" s="207"/>
      <c r="E42" s="207"/>
      <c r="F42" s="207"/>
      <c r="G42" s="207"/>
      <c r="H42" s="207"/>
      <c r="I42" s="207"/>
      <c r="J42" s="207"/>
      <c r="K42" s="207"/>
      <c r="L42" s="207"/>
      <c r="M42" s="207"/>
    </row>
    <row r="43" spans="1:13" ht="12.75" customHeight="1" x14ac:dyDescent="0.2">
      <c r="A43" s="154"/>
      <c r="B43" s="156"/>
      <c r="C43" s="207"/>
      <c r="D43" s="207"/>
      <c r="E43" s="207"/>
      <c r="F43" s="207"/>
      <c r="G43" s="207"/>
      <c r="H43" s="207"/>
      <c r="I43" s="207"/>
      <c r="J43" s="207"/>
      <c r="K43" s="207"/>
      <c r="L43" s="207"/>
      <c r="M43" s="207"/>
    </row>
    <row r="44" spans="1:13" ht="12.75" customHeight="1" x14ac:dyDescent="0.2">
      <c r="A44" s="154"/>
      <c r="B44" s="157"/>
      <c r="C44" s="207"/>
      <c r="D44" s="207"/>
      <c r="E44" s="207"/>
      <c r="F44" s="207"/>
      <c r="G44" s="207"/>
      <c r="H44" s="207"/>
      <c r="I44" s="207"/>
      <c r="J44" s="207"/>
      <c r="K44" s="207"/>
      <c r="L44" s="207"/>
      <c r="M44" s="207"/>
    </row>
    <row r="45" spans="1:13" ht="12.75" customHeight="1" x14ac:dyDescent="0.2">
      <c r="A45" s="154" t="str">
        <f>"Gebruikt in "&amp;'KS 1'!A1-1</f>
        <v>Gebruikt in 2017</v>
      </c>
      <c r="B45" s="155"/>
      <c r="C45" s="217" t="str">
        <f>"Bedrag waarmee je je budget in "&amp;'KS 1'!A1-1&amp;" overschreden hebt. Dit mag niet meer zijn dan het totaal VIA middelen waar je recht op had. Dit staat in rood op het jaaroverzicht van "&amp;'KS 1'!A1-1&amp;"."</f>
        <v>Bedrag waarmee je je budget in 2017 overschreden hebt. Dit mag niet meer zijn dan het totaal VIA middelen waar je recht op had. Dit staat in rood op het jaaroverzicht van 2017.</v>
      </c>
      <c r="D45" s="217"/>
      <c r="E45" s="217"/>
      <c r="F45" s="217"/>
      <c r="G45" s="217"/>
      <c r="H45" s="217"/>
      <c r="I45" s="217"/>
      <c r="J45" s="217"/>
      <c r="K45" s="217"/>
      <c r="L45" s="217"/>
      <c r="M45" s="217"/>
    </row>
    <row r="46" spans="1:13" ht="12.75" customHeight="1" x14ac:dyDescent="0.2">
      <c r="A46" s="154"/>
      <c r="B46" s="156"/>
      <c r="C46" s="217"/>
      <c r="D46" s="217"/>
      <c r="E46" s="217"/>
      <c r="F46" s="217"/>
      <c r="G46" s="217"/>
      <c r="H46" s="217"/>
      <c r="I46" s="217"/>
      <c r="J46" s="217"/>
      <c r="K46" s="217"/>
      <c r="L46" s="217"/>
      <c r="M46" s="217"/>
    </row>
    <row r="47" spans="1:13" ht="12.75" customHeight="1" x14ac:dyDescent="0.2">
      <c r="A47" s="154"/>
      <c r="B47" s="157"/>
      <c r="C47" s="217"/>
      <c r="D47" s="217"/>
      <c r="E47" s="217"/>
      <c r="F47" s="217"/>
      <c r="G47" s="217"/>
      <c r="H47" s="217"/>
      <c r="I47" s="217"/>
      <c r="J47" s="217"/>
      <c r="K47" s="217"/>
      <c r="L47" s="217"/>
      <c r="M47" s="217"/>
    </row>
    <row r="48" spans="1:13" ht="12.75" customHeight="1" x14ac:dyDescent="0.2">
      <c r="A48" s="154" t="s">
        <v>74</v>
      </c>
      <c r="B48" s="158">
        <f>B42-B45</f>
        <v>0</v>
      </c>
      <c r="C48" s="207" t="s">
        <v>75</v>
      </c>
      <c r="D48" s="207"/>
      <c r="E48" s="207"/>
      <c r="F48" s="207"/>
      <c r="G48" s="207"/>
      <c r="H48" s="207"/>
      <c r="I48" s="207"/>
      <c r="J48" s="207"/>
      <c r="K48" s="207"/>
      <c r="L48" s="207"/>
      <c r="M48" s="207"/>
    </row>
    <row r="49" spans="1:13" ht="12.75" customHeight="1" x14ac:dyDescent="0.2">
      <c r="A49" s="154"/>
      <c r="B49" s="159"/>
      <c r="C49" s="207"/>
      <c r="D49" s="207"/>
      <c r="E49" s="207"/>
      <c r="F49" s="207"/>
      <c r="G49" s="207"/>
      <c r="H49" s="207"/>
      <c r="I49" s="207"/>
      <c r="J49" s="207"/>
      <c r="K49" s="207"/>
      <c r="L49" s="207"/>
      <c r="M49" s="207"/>
    </row>
    <row r="50" spans="1:13" ht="12.75" customHeight="1" x14ac:dyDescent="0.2">
      <c r="A50" s="154"/>
      <c r="B50" s="160"/>
      <c r="C50" s="207"/>
      <c r="D50" s="207"/>
      <c r="E50" s="207"/>
      <c r="F50" s="207"/>
      <c r="G50" s="207"/>
      <c r="H50" s="207"/>
      <c r="I50" s="207"/>
      <c r="J50" s="207"/>
      <c r="K50" s="207"/>
      <c r="L50" s="207"/>
      <c r="M50" s="207"/>
    </row>
  </sheetData>
  <sheetProtection algorithmName="SHA-512" hashValue="JkiLkTEGE9gMU9NVHZ3i4KptGrVrRn2k/EL5iOheTHNO+RIERDDSKaA1Fkp0fGL/sGTxmBaYQyszMehZP3c5iw==" saltValue="Ex22qCPHzq69QspHE0iv4w==" spinCount="100000" sheet="1" objects="1" scenarios="1"/>
  <mergeCells count="44">
    <mergeCell ref="C45:M47"/>
    <mergeCell ref="C48:M50"/>
    <mergeCell ref="I33:J34"/>
    <mergeCell ref="G33:H34"/>
    <mergeCell ref="G35:H36"/>
    <mergeCell ref="I35:J36"/>
    <mergeCell ref="G31:H32"/>
    <mergeCell ref="C42:M44"/>
    <mergeCell ref="B23:B25"/>
    <mergeCell ref="B3:B5"/>
    <mergeCell ref="B33:F34"/>
    <mergeCell ref="B35:F36"/>
    <mergeCell ref="B37:F38"/>
    <mergeCell ref="G37:H38"/>
    <mergeCell ref="A39:E41"/>
    <mergeCell ref="I31:J32"/>
    <mergeCell ref="A19:A21"/>
    <mergeCell ref="B16:B18"/>
    <mergeCell ref="A3:A5"/>
    <mergeCell ref="A6:A8"/>
    <mergeCell ref="A16:A18"/>
    <mergeCell ref="A13:A15"/>
    <mergeCell ref="A23:A25"/>
    <mergeCell ref="B6:B8"/>
    <mergeCell ref="C27:L29"/>
    <mergeCell ref="C23:L25"/>
    <mergeCell ref="B10:B12"/>
    <mergeCell ref="B13:B15"/>
    <mergeCell ref="B19:B21"/>
    <mergeCell ref="A27:A29"/>
    <mergeCell ref="B27:B29"/>
    <mergeCell ref="A10:A12"/>
    <mergeCell ref="E1:I2"/>
    <mergeCell ref="J1:L1"/>
    <mergeCell ref="J2:L2"/>
    <mergeCell ref="C3:L5"/>
    <mergeCell ref="C10:L21"/>
    <mergeCell ref="C6:L8"/>
    <mergeCell ref="A48:A50"/>
    <mergeCell ref="B42:B44"/>
    <mergeCell ref="B48:B50"/>
    <mergeCell ref="A42:A44"/>
    <mergeCell ref="A45:A47"/>
    <mergeCell ref="B45:B47"/>
  </mergeCells>
  <conditionalFormatting sqref="B31:J38">
    <cfRule type="expression" dxfId="17" priority="2" stopIfTrue="1">
      <formula>$B$27=""</formula>
    </cfRule>
  </conditionalFormatting>
  <conditionalFormatting sqref="G33:H36 I35:J36">
    <cfRule type="expression" dxfId="16" priority="1">
      <formula>$B$27&lt;&gt;""</formula>
    </cfRule>
  </conditionalFormatting>
  <pageMargins left="0.51181102362204722" right="0.5118110236220472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93"/>
  <sheetViews>
    <sheetView zoomScaleNormal="100" workbookViewId="0">
      <selection activeCell="B2" sqref="B2:B5"/>
    </sheetView>
  </sheetViews>
  <sheetFormatPr defaultRowHeight="12.75" x14ac:dyDescent="0.2"/>
  <cols>
    <col min="1" max="1" width="11.140625" style="1" customWidth="1"/>
    <col min="2" max="2" width="74.28515625" style="1" customWidth="1"/>
    <col min="3" max="6" width="17.140625" style="1" customWidth="1"/>
    <col min="7" max="16384" width="9.140625" style="1"/>
  </cols>
  <sheetData>
    <row r="1" spans="1:6" ht="18" customHeight="1" x14ac:dyDescent="0.25">
      <c r="A1" s="114">
        <v>2018</v>
      </c>
      <c r="B1" s="16" t="s">
        <v>53</v>
      </c>
      <c r="C1" s="17"/>
      <c r="D1" s="17"/>
      <c r="E1" s="17"/>
    </row>
    <row r="2" spans="1:6" ht="18" customHeight="1" x14ac:dyDescent="0.2">
      <c r="A2" s="21"/>
      <c r="B2" s="119"/>
      <c r="C2" s="18" t="s">
        <v>50</v>
      </c>
      <c r="D2" s="18"/>
      <c r="E2" s="17"/>
    </row>
    <row r="3" spans="1:6" ht="18" customHeight="1" x14ac:dyDescent="0.2">
      <c r="A3" s="17"/>
      <c r="B3" s="119"/>
      <c r="C3" s="19" t="s">
        <v>51</v>
      </c>
      <c r="D3" s="19"/>
      <c r="E3" s="17"/>
    </row>
    <row r="4" spans="1:6" ht="18" customHeight="1" x14ac:dyDescent="0.2">
      <c r="A4" s="22" t="s">
        <v>28</v>
      </c>
      <c r="B4" s="141"/>
      <c r="C4" s="19" t="s">
        <v>9</v>
      </c>
      <c r="D4" s="19"/>
      <c r="E4" s="17"/>
    </row>
    <row r="5" spans="1:6" ht="18" customHeight="1" x14ac:dyDescent="0.2">
      <c r="A5" s="22" t="s">
        <v>49</v>
      </c>
      <c r="B5" s="141"/>
      <c r="C5" s="17" t="s">
        <v>48</v>
      </c>
      <c r="D5" s="17"/>
      <c r="E5" s="17"/>
    </row>
    <row r="6" spans="1:6" ht="13.5" thickBot="1" x14ac:dyDescent="0.25"/>
    <row r="7" spans="1:6" ht="15" x14ac:dyDescent="0.25">
      <c r="A7" s="238" t="s">
        <v>91</v>
      </c>
      <c r="B7" s="236" t="s">
        <v>0</v>
      </c>
      <c r="C7" s="232" t="s">
        <v>78</v>
      </c>
      <c r="D7" s="233"/>
      <c r="E7" s="234" t="s">
        <v>87</v>
      </c>
    </row>
    <row r="8" spans="1:6" ht="15.75" thickBot="1" x14ac:dyDescent="0.3">
      <c r="A8" s="239"/>
      <c r="B8" s="237"/>
      <c r="C8" s="108" t="s">
        <v>76</v>
      </c>
      <c r="D8" s="109" t="s">
        <v>77</v>
      </c>
      <c r="E8" s="235"/>
    </row>
    <row r="9" spans="1:6" ht="15.95" customHeight="1" x14ac:dyDescent="0.2">
      <c r="A9" s="148"/>
      <c r="B9" s="3"/>
      <c r="C9" s="4"/>
      <c r="D9" s="101"/>
      <c r="E9" s="5"/>
      <c r="F9" s="142"/>
    </row>
    <row r="10" spans="1:6" ht="15.95" customHeight="1" x14ac:dyDescent="0.2">
      <c r="A10" s="148"/>
      <c r="B10" s="6"/>
      <c r="C10" s="7"/>
      <c r="D10" s="102"/>
      <c r="E10" s="8"/>
      <c r="F10" s="142"/>
    </row>
    <row r="11" spans="1:6" ht="15.95" customHeight="1" x14ac:dyDescent="0.2">
      <c r="A11" s="148"/>
      <c r="B11" s="6"/>
      <c r="C11" s="7"/>
      <c r="D11" s="102"/>
      <c r="E11" s="8"/>
      <c r="F11" s="142"/>
    </row>
    <row r="12" spans="1:6" ht="15.95" customHeight="1" x14ac:dyDescent="0.2">
      <c r="A12" s="148"/>
      <c r="B12" s="6"/>
      <c r="C12" s="7"/>
      <c r="D12" s="102"/>
      <c r="E12" s="8"/>
      <c r="F12" s="142"/>
    </row>
    <row r="13" spans="1:6" ht="15.95" customHeight="1" x14ac:dyDescent="0.2">
      <c r="A13" s="148"/>
      <c r="B13" s="6"/>
      <c r="C13" s="7"/>
      <c r="D13" s="102"/>
      <c r="E13" s="8"/>
      <c r="F13" s="142"/>
    </row>
    <row r="14" spans="1:6" ht="15.95" customHeight="1" x14ac:dyDescent="0.2">
      <c r="A14" s="148"/>
      <c r="B14" s="6"/>
      <c r="C14" s="9"/>
      <c r="D14" s="103"/>
      <c r="E14" s="8"/>
      <c r="F14" s="142"/>
    </row>
    <row r="15" spans="1:6" ht="15.95" customHeight="1" x14ac:dyDescent="0.2">
      <c r="A15" s="148"/>
      <c r="B15" s="6"/>
      <c r="C15" s="9"/>
      <c r="D15" s="103"/>
      <c r="E15" s="8"/>
      <c r="F15" s="142"/>
    </row>
    <row r="16" spans="1:6" ht="15.95" customHeight="1" x14ac:dyDescent="0.2">
      <c r="A16" s="148"/>
      <c r="B16" s="6"/>
      <c r="C16" s="9"/>
      <c r="D16" s="103"/>
      <c r="E16" s="8"/>
      <c r="F16" s="142"/>
    </row>
    <row r="17" spans="1:6" ht="15.95" customHeight="1" x14ac:dyDescent="0.2">
      <c r="A17" s="148"/>
      <c r="B17" s="20"/>
      <c r="C17" s="9"/>
      <c r="D17" s="103"/>
      <c r="E17" s="8"/>
      <c r="F17" s="142"/>
    </row>
    <row r="18" spans="1:6" s="133" customFormat="1" ht="15.95" customHeight="1" x14ac:dyDescent="0.2">
      <c r="A18" s="148"/>
      <c r="B18" s="129"/>
      <c r="C18" s="130"/>
      <c r="D18" s="131"/>
      <c r="E18" s="132"/>
      <c r="F18" s="142"/>
    </row>
    <row r="19" spans="1:6" ht="15.95" customHeight="1" x14ac:dyDescent="0.2">
      <c r="A19" s="148"/>
      <c r="B19" s="6"/>
      <c r="C19" s="9"/>
      <c r="D19" s="103"/>
      <c r="E19" s="8"/>
      <c r="F19" s="142"/>
    </row>
    <row r="20" spans="1:6" s="133" customFormat="1" ht="15.95" customHeight="1" x14ac:dyDescent="0.2">
      <c r="A20" s="148"/>
      <c r="B20" s="129"/>
      <c r="C20" s="130"/>
      <c r="D20" s="131"/>
      <c r="E20" s="132"/>
      <c r="F20" s="142"/>
    </row>
    <row r="21" spans="1:6" ht="15.95" customHeight="1" x14ac:dyDescent="0.2">
      <c r="A21" s="148"/>
      <c r="B21" s="6"/>
      <c r="C21" s="9"/>
      <c r="D21" s="103"/>
      <c r="E21" s="8"/>
      <c r="F21" s="142"/>
    </row>
    <row r="22" spans="1:6" ht="15.95" customHeight="1" x14ac:dyDescent="0.2">
      <c r="A22" s="148"/>
      <c r="B22" s="6"/>
      <c r="C22" s="9"/>
      <c r="D22" s="103"/>
      <c r="E22" s="8"/>
      <c r="F22" s="142"/>
    </row>
    <row r="23" spans="1:6" ht="15.95" customHeight="1" x14ac:dyDescent="0.2">
      <c r="A23" s="148"/>
      <c r="B23" s="6"/>
      <c r="C23" s="9"/>
      <c r="D23" s="103"/>
      <c r="E23" s="8"/>
      <c r="F23" s="142"/>
    </row>
    <row r="24" spans="1:6" s="124" customFormat="1" ht="15.95" customHeight="1" x14ac:dyDescent="0.2">
      <c r="A24" s="148"/>
      <c r="B24" s="125"/>
      <c r="C24" s="126"/>
      <c r="D24" s="127"/>
      <c r="E24" s="128"/>
      <c r="F24" s="142"/>
    </row>
    <row r="25" spans="1:6" ht="15.95" customHeight="1" x14ac:dyDescent="0.2">
      <c r="A25" s="148"/>
      <c r="B25" s="6"/>
      <c r="C25" s="9"/>
      <c r="D25" s="103"/>
      <c r="E25" s="8"/>
      <c r="F25" s="142"/>
    </row>
    <row r="26" spans="1:6" ht="15.95" customHeight="1" x14ac:dyDescent="0.2">
      <c r="A26" s="148"/>
      <c r="B26" s="6"/>
      <c r="C26" s="9"/>
      <c r="D26" s="103"/>
      <c r="E26" s="8"/>
      <c r="F26" s="142"/>
    </row>
    <row r="27" spans="1:6" ht="15.95" customHeight="1" x14ac:dyDescent="0.2">
      <c r="A27" s="148"/>
      <c r="B27" s="6"/>
      <c r="C27" s="9"/>
      <c r="D27" s="103"/>
      <c r="E27" s="8"/>
      <c r="F27" s="142"/>
    </row>
    <row r="28" spans="1:6" ht="15.95" customHeight="1" thickBot="1" x14ac:dyDescent="0.25">
      <c r="A28" s="148"/>
      <c r="B28" s="10"/>
      <c r="C28" s="11"/>
      <c r="D28" s="104"/>
      <c r="E28" s="12"/>
      <c r="F28" s="142"/>
    </row>
    <row r="29" spans="1:6" ht="15.95" customHeight="1" thickBot="1" x14ac:dyDescent="0.25">
      <c r="A29" s="227" t="s">
        <v>1</v>
      </c>
      <c r="B29" s="228"/>
      <c r="C29" s="38">
        <f>SUM(C9:C28)</f>
        <v>0</v>
      </c>
      <c r="D29" s="38">
        <f>SUM(D9:D28)</f>
        <v>0</v>
      </c>
      <c r="E29" s="39">
        <f>SUM(E9:E28)</f>
        <v>0</v>
      </c>
    </row>
    <row r="30" spans="1:6" ht="15.95" customHeight="1" thickBot="1" x14ac:dyDescent="0.25">
      <c r="A30" s="227" t="s">
        <v>2</v>
      </c>
      <c r="B30" s="228"/>
      <c r="C30" s="229">
        <f>SUM(C29:E29)</f>
        <v>0</v>
      </c>
      <c r="D30" s="230"/>
      <c r="E30" s="231"/>
    </row>
    <row r="31" spans="1:6" s="124" customFormat="1" ht="15.95" customHeight="1" x14ac:dyDescent="0.2">
      <c r="A31" s="148"/>
      <c r="B31" s="134"/>
      <c r="C31" s="135"/>
      <c r="D31" s="136"/>
      <c r="E31" s="137"/>
      <c r="F31" s="145"/>
    </row>
    <row r="32" spans="1:6" s="124" customFormat="1" ht="15.95" customHeight="1" x14ac:dyDescent="0.2">
      <c r="A32" s="148"/>
      <c r="B32" s="120"/>
      <c r="C32" s="121"/>
      <c r="D32" s="122"/>
      <c r="E32" s="123"/>
      <c r="F32" s="145"/>
    </row>
    <row r="33" spans="1:6" ht="15.95" customHeight="1" x14ac:dyDescent="0.2">
      <c r="A33" s="148"/>
      <c r="B33" s="74"/>
      <c r="C33" s="75"/>
      <c r="D33" s="106"/>
      <c r="E33" s="76"/>
      <c r="F33" s="145"/>
    </row>
    <row r="34" spans="1:6" ht="15.95" customHeight="1" x14ac:dyDescent="0.2">
      <c r="A34" s="148"/>
      <c r="B34" s="74"/>
      <c r="C34" s="75"/>
      <c r="D34" s="106"/>
      <c r="E34" s="76"/>
      <c r="F34" s="145"/>
    </row>
    <row r="35" spans="1:6" ht="15.95" customHeight="1" x14ac:dyDescent="0.2">
      <c r="A35" s="148" t="s">
        <v>73</v>
      </c>
      <c r="B35" s="66" t="s">
        <v>73</v>
      </c>
      <c r="C35" s="7"/>
      <c r="D35" s="102"/>
      <c r="E35" s="15"/>
      <c r="F35" s="145"/>
    </row>
    <row r="36" spans="1:6" ht="15.95" customHeight="1" x14ac:dyDescent="0.2">
      <c r="A36" s="148" t="s">
        <v>73</v>
      </c>
      <c r="B36" s="67" t="s">
        <v>88</v>
      </c>
      <c r="C36" s="4"/>
      <c r="D36" s="101"/>
      <c r="E36" s="14"/>
      <c r="F36" s="145"/>
    </row>
    <row r="37" spans="1:6" ht="15.95" customHeight="1" x14ac:dyDescent="0.2">
      <c r="A37" s="148" t="s">
        <v>73</v>
      </c>
      <c r="B37" s="67" t="s">
        <v>73</v>
      </c>
      <c r="C37" s="4"/>
      <c r="D37" s="101"/>
      <c r="E37" s="14"/>
      <c r="F37" s="145"/>
    </row>
    <row r="38" spans="1:6" ht="15.95" customHeight="1" x14ac:dyDescent="0.2">
      <c r="A38" s="148" t="s">
        <v>73</v>
      </c>
      <c r="B38" s="66" t="s">
        <v>88</v>
      </c>
      <c r="C38" s="7"/>
      <c r="D38" s="102"/>
      <c r="E38" s="15"/>
      <c r="F38" s="145"/>
    </row>
    <row r="39" spans="1:6" ht="15.95" customHeight="1" x14ac:dyDescent="0.2">
      <c r="A39" s="148" t="s">
        <v>73</v>
      </c>
      <c r="B39" s="66"/>
      <c r="C39" s="7"/>
      <c r="D39" s="102"/>
      <c r="E39" s="15"/>
      <c r="F39" s="145"/>
    </row>
    <row r="40" spans="1:6" ht="15.95" customHeight="1" x14ac:dyDescent="0.2">
      <c r="A40" s="148" t="s">
        <v>73</v>
      </c>
      <c r="B40" s="66"/>
      <c r="C40" s="7"/>
      <c r="D40" s="102"/>
      <c r="E40" s="15"/>
      <c r="F40" s="145"/>
    </row>
    <row r="41" spans="1:6" ht="15.95" customHeight="1" x14ac:dyDescent="0.2">
      <c r="A41" s="148"/>
      <c r="B41" s="66"/>
      <c r="C41" s="7"/>
      <c r="D41" s="102"/>
      <c r="E41" s="15"/>
      <c r="F41" s="145"/>
    </row>
    <row r="42" spans="1:6" ht="15.95" customHeight="1" x14ac:dyDescent="0.2">
      <c r="A42" s="148"/>
      <c r="B42" s="66"/>
      <c r="C42" s="7"/>
      <c r="D42" s="102"/>
      <c r="E42" s="15"/>
      <c r="F42" s="145"/>
    </row>
    <row r="43" spans="1:6" ht="15.95" customHeight="1" x14ac:dyDescent="0.2">
      <c r="A43" s="148"/>
      <c r="B43" s="66"/>
      <c r="C43" s="7"/>
      <c r="D43" s="102"/>
      <c r="E43" s="15"/>
      <c r="F43" s="145"/>
    </row>
    <row r="44" spans="1:6" ht="15.95" customHeight="1" x14ac:dyDescent="0.2">
      <c r="A44" s="148"/>
      <c r="B44" s="66"/>
      <c r="C44" s="7"/>
      <c r="D44" s="102"/>
      <c r="E44" s="15"/>
      <c r="F44" s="145"/>
    </row>
    <row r="45" spans="1:6" ht="15.95" customHeight="1" x14ac:dyDescent="0.2">
      <c r="A45" s="148"/>
      <c r="B45" s="66"/>
      <c r="C45" s="7"/>
      <c r="D45" s="102"/>
      <c r="E45" s="15"/>
      <c r="F45" s="145"/>
    </row>
    <row r="46" spans="1:6" ht="15.95" customHeight="1" x14ac:dyDescent="0.2">
      <c r="A46" s="148"/>
      <c r="B46" s="66"/>
      <c r="C46" s="7"/>
      <c r="D46" s="102"/>
      <c r="E46" s="15"/>
      <c r="F46" s="145"/>
    </row>
    <row r="47" spans="1:6" ht="15.95" customHeight="1" x14ac:dyDescent="0.2">
      <c r="A47" s="148"/>
      <c r="B47" s="66"/>
      <c r="C47" s="7"/>
      <c r="D47" s="102"/>
      <c r="E47" s="15"/>
      <c r="F47" s="145"/>
    </row>
    <row r="48" spans="1:6" ht="15.95" customHeight="1" x14ac:dyDescent="0.2">
      <c r="A48" s="148"/>
      <c r="B48" s="66"/>
      <c r="C48" s="7"/>
      <c r="D48" s="102"/>
      <c r="E48" s="15"/>
      <c r="F48" s="145"/>
    </row>
    <row r="49" spans="1:6" ht="15.95" customHeight="1" x14ac:dyDescent="0.2">
      <c r="A49" s="148"/>
      <c r="B49" s="66"/>
      <c r="C49" s="7"/>
      <c r="D49" s="102"/>
      <c r="E49" s="15"/>
      <c r="F49" s="145"/>
    </row>
    <row r="50" spans="1:6" ht="15.95" customHeight="1" x14ac:dyDescent="0.2">
      <c r="A50" s="148"/>
      <c r="B50" s="66"/>
      <c r="C50" s="7"/>
      <c r="D50" s="102"/>
      <c r="E50" s="15"/>
      <c r="F50" s="145"/>
    </row>
    <row r="51" spans="1:6" ht="15.95" customHeight="1" x14ac:dyDescent="0.2">
      <c r="A51" s="148"/>
      <c r="B51" s="66"/>
      <c r="C51" s="7"/>
      <c r="D51" s="102"/>
      <c r="E51" s="15"/>
      <c r="F51" s="145"/>
    </row>
    <row r="52" spans="1:6" ht="15.95" customHeight="1" x14ac:dyDescent="0.2">
      <c r="A52" s="148"/>
      <c r="B52" s="66"/>
      <c r="C52" s="7"/>
      <c r="D52" s="102"/>
      <c r="E52" s="15"/>
      <c r="F52" s="145"/>
    </row>
    <row r="53" spans="1:6" ht="15.95" customHeight="1" x14ac:dyDescent="0.2">
      <c r="A53" s="148"/>
      <c r="B53" s="66"/>
      <c r="C53" s="7"/>
      <c r="D53" s="102"/>
      <c r="E53" s="15"/>
      <c r="F53" s="145"/>
    </row>
    <row r="54" spans="1:6" ht="15.95" customHeight="1" x14ac:dyDescent="0.2">
      <c r="A54" s="148"/>
      <c r="B54" s="66"/>
      <c r="C54" s="7"/>
      <c r="D54" s="102"/>
      <c r="E54" s="15"/>
      <c r="F54" s="145"/>
    </row>
    <row r="55" spans="1:6" ht="15.95" customHeight="1" x14ac:dyDescent="0.2">
      <c r="A55" s="148"/>
      <c r="B55" s="66"/>
      <c r="C55" s="7"/>
      <c r="D55" s="102"/>
      <c r="E55" s="15"/>
      <c r="F55" s="145"/>
    </row>
    <row r="56" spans="1:6" ht="15.95" customHeight="1" x14ac:dyDescent="0.2">
      <c r="A56" s="148"/>
      <c r="B56" s="66"/>
      <c r="C56" s="7"/>
      <c r="D56" s="102"/>
      <c r="E56" s="15"/>
      <c r="F56" s="145"/>
    </row>
    <row r="57" spans="1:6" ht="15.95" customHeight="1" x14ac:dyDescent="0.2">
      <c r="A57" s="148"/>
      <c r="B57" s="66"/>
      <c r="C57" s="7"/>
      <c r="D57" s="102"/>
      <c r="E57" s="15"/>
      <c r="F57" s="145"/>
    </row>
    <row r="58" spans="1:6" ht="15.95" customHeight="1" x14ac:dyDescent="0.2">
      <c r="A58" s="148"/>
      <c r="B58" s="66"/>
      <c r="C58" s="7"/>
      <c r="D58" s="102"/>
      <c r="E58" s="15"/>
      <c r="F58" s="145"/>
    </row>
    <row r="59" spans="1:6" ht="15.95" customHeight="1" thickBot="1" x14ac:dyDescent="0.25">
      <c r="A59" s="148"/>
      <c r="B59" s="68"/>
      <c r="C59" s="69"/>
      <c r="D59" s="107"/>
      <c r="E59" s="70"/>
      <c r="F59" s="145"/>
    </row>
    <row r="60" spans="1:6" ht="15.95" customHeight="1" thickBot="1" x14ac:dyDescent="0.25">
      <c r="A60" s="227" t="s">
        <v>1</v>
      </c>
      <c r="B60" s="228"/>
      <c r="C60" s="65">
        <f>SUM(C29,C31:C59)</f>
        <v>0</v>
      </c>
      <c r="D60" s="65">
        <f>SUM(D29,D31:D59)</f>
        <v>0</v>
      </c>
      <c r="E60" s="39">
        <f>SUM(E29,E31:E59)</f>
        <v>0</v>
      </c>
    </row>
    <row r="61" spans="1:6" ht="15.95" customHeight="1" thickBot="1" x14ac:dyDescent="0.25">
      <c r="A61" s="227" t="s">
        <v>2</v>
      </c>
      <c r="B61" s="228"/>
      <c r="C61" s="229">
        <f>SUM(C60:E60)</f>
        <v>0</v>
      </c>
      <c r="D61" s="230"/>
      <c r="E61" s="231"/>
    </row>
    <row r="62" spans="1:6" ht="15.95" customHeight="1" x14ac:dyDescent="0.2">
      <c r="A62" s="148"/>
      <c r="B62" s="13"/>
      <c r="C62" s="4"/>
      <c r="D62" s="101"/>
      <c r="E62" s="14"/>
      <c r="F62" s="142"/>
    </row>
    <row r="63" spans="1:6" ht="15.95" customHeight="1" x14ac:dyDescent="0.2">
      <c r="A63" s="148"/>
      <c r="B63" s="13"/>
      <c r="C63" s="4"/>
      <c r="D63" s="101"/>
      <c r="E63" s="14"/>
      <c r="F63" s="142"/>
    </row>
    <row r="64" spans="1:6" ht="15.95" customHeight="1" x14ac:dyDescent="0.2">
      <c r="A64" s="148"/>
      <c r="B64" s="13"/>
      <c r="C64" s="4"/>
      <c r="D64" s="101"/>
      <c r="E64" s="14"/>
      <c r="F64" s="142"/>
    </row>
    <row r="65" spans="1:6" ht="15.95" customHeight="1" x14ac:dyDescent="0.2">
      <c r="A65" s="148"/>
      <c r="B65" s="6"/>
      <c r="C65" s="7"/>
      <c r="D65" s="102"/>
      <c r="E65" s="15"/>
      <c r="F65" s="142"/>
    </row>
    <row r="66" spans="1:6" ht="15.95" customHeight="1" x14ac:dyDescent="0.2">
      <c r="A66" s="148"/>
      <c r="B66" s="6"/>
      <c r="C66" s="7"/>
      <c r="D66" s="102"/>
      <c r="E66" s="15"/>
      <c r="F66" s="142"/>
    </row>
    <row r="67" spans="1:6" ht="15.95" customHeight="1" x14ac:dyDescent="0.2">
      <c r="A67" s="148"/>
      <c r="B67" s="6"/>
      <c r="C67" s="7"/>
      <c r="D67" s="102"/>
      <c r="E67" s="15"/>
      <c r="F67" s="142"/>
    </row>
    <row r="68" spans="1:6" ht="15.95" customHeight="1" x14ac:dyDescent="0.2">
      <c r="A68" s="148"/>
      <c r="B68" s="6"/>
      <c r="C68" s="7"/>
      <c r="D68" s="102"/>
      <c r="E68" s="15"/>
      <c r="F68" s="142"/>
    </row>
    <row r="69" spans="1:6" ht="15.95" customHeight="1" x14ac:dyDescent="0.2">
      <c r="A69" s="148"/>
      <c r="B69" s="6"/>
      <c r="C69" s="7"/>
      <c r="D69" s="102"/>
      <c r="E69" s="15"/>
      <c r="F69" s="142"/>
    </row>
    <row r="70" spans="1:6" ht="15.95" customHeight="1" x14ac:dyDescent="0.2">
      <c r="A70" s="148"/>
      <c r="B70" s="6"/>
      <c r="C70" s="7"/>
      <c r="D70" s="102"/>
      <c r="E70" s="15"/>
      <c r="F70" s="142"/>
    </row>
    <row r="71" spans="1:6" ht="15.95" customHeight="1" x14ac:dyDescent="0.2">
      <c r="A71" s="148"/>
      <c r="B71" s="6"/>
      <c r="C71" s="7"/>
      <c r="D71" s="102"/>
      <c r="E71" s="15"/>
      <c r="F71" s="142"/>
    </row>
    <row r="72" spans="1:6" ht="15.95" customHeight="1" x14ac:dyDescent="0.2">
      <c r="A72" s="148"/>
      <c r="B72" s="6"/>
      <c r="C72" s="7"/>
      <c r="D72" s="102"/>
      <c r="E72" s="15"/>
      <c r="F72" s="142"/>
    </row>
    <row r="73" spans="1:6" ht="15.95" customHeight="1" x14ac:dyDescent="0.2">
      <c r="A73" s="148"/>
      <c r="B73" s="6"/>
      <c r="C73" s="7"/>
      <c r="D73" s="102"/>
      <c r="E73" s="15"/>
      <c r="F73" s="142"/>
    </row>
    <row r="74" spans="1:6" ht="15.95" customHeight="1" x14ac:dyDescent="0.2">
      <c r="A74" s="148"/>
      <c r="B74" s="6"/>
      <c r="C74" s="7"/>
      <c r="D74" s="102"/>
      <c r="E74" s="15"/>
      <c r="F74" s="142"/>
    </row>
    <row r="75" spans="1:6" ht="15.95" customHeight="1" x14ac:dyDescent="0.2">
      <c r="A75" s="148"/>
      <c r="B75" s="6"/>
      <c r="C75" s="7"/>
      <c r="D75" s="102"/>
      <c r="E75" s="15"/>
      <c r="F75" s="142"/>
    </row>
    <row r="76" spans="1:6" ht="15.95" customHeight="1" x14ac:dyDescent="0.2">
      <c r="A76" s="148"/>
      <c r="B76" s="6"/>
      <c r="C76" s="7"/>
      <c r="D76" s="102"/>
      <c r="E76" s="15"/>
      <c r="F76" s="142"/>
    </row>
    <row r="77" spans="1:6" ht="15.95" customHeight="1" x14ac:dyDescent="0.2">
      <c r="A77" s="148"/>
      <c r="B77" s="6"/>
      <c r="C77" s="9"/>
      <c r="D77" s="103"/>
      <c r="E77" s="8"/>
      <c r="F77" s="142"/>
    </row>
    <row r="78" spans="1:6" ht="15.95" customHeight="1" x14ac:dyDescent="0.2">
      <c r="A78" s="148"/>
      <c r="B78" s="6"/>
      <c r="C78" s="9"/>
      <c r="D78" s="103"/>
      <c r="E78" s="8"/>
      <c r="F78" s="142"/>
    </row>
    <row r="79" spans="1:6" ht="15.95" customHeight="1" x14ac:dyDescent="0.2">
      <c r="A79" s="148"/>
      <c r="B79" s="6"/>
      <c r="C79" s="7"/>
      <c r="D79" s="102"/>
      <c r="E79" s="8"/>
      <c r="F79" s="142"/>
    </row>
    <row r="80" spans="1:6" ht="15.95" customHeight="1" x14ac:dyDescent="0.2">
      <c r="A80" s="148"/>
      <c r="B80" s="6"/>
      <c r="C80" s="9"/>
      <c r="D80" s="103"/>
      <c r="E80" s="8"/>
      <c r="F80" s="142"/>
    </row>
    <row r="81" spans="1:6" ht="15.95" customHeight="1" x14ac:dyDescent="0.2">
      <c r="A81" s="148"/>
      <c r="B81" s="6"/>
      <c r="C81" s="9"/>
      <c r="D81" s="103"/>
      <c r="E81" s="8"/>
      <c r="F81" s="142"/>
    </row>
    <row r="82" spans="1:6" ht="15.95" customHeight="1" x14ac:dyDescent="0.2">
      <c r="A82" s="148"/>
      <c r="B82" s="6"/>
      <c r="C82" s="9"/>
      <c r="D82" s="103"/>
      <c r="E82" s="8"/>
      <c r="F82" s="142"/>
    </row>
    <row r="83" spans="1:6" ht="15.95" customHeight="1" x14ac:dyDescent="0.2">
      <c r="A83" s="148"/>
      <c r="B83" s="6"/>
      <c r="C83" s="9"/>
      <c r="D83" s="103"/>
      <c r="E83" s="8"/>
      <c r="F83" s="142"/>
    </row>
    <row r="84" spans="1:6" ht="15.95" customHeight="1" x14ac:dyDescent="0.2">
      <c r="A84" s="148"/>
      <c r="B84" s="6"/>
      <c r="C84" s="9"/>
      <c r="D84" s="103"/>
      <c r="E84" s="8"/>
      <c r="F84" s="142"/>
    </row>
    <row r="85" spans="1:6" ht="15.95" customHeight="1" x14ac:dyDescent="0.2">
      <c r="A85" s="148"/>
      <c r="B85" s="6"/>
      <c r="C85" s="9"/>
      <c r="D85" s="103"/>
      <c r="E85" s="8"/>
      <c r="F85" s="142"/>
    </row>
    <row r="86" spans="1:6" ht="15.95" customHeight="1" thickBot="1" x14ac:dyDescent="0.25">
      <c r="A86" s="148"/>
      <c r="B86" s="10"/>
      <c r="C86" s="11"/>
      <c r="D86" s="104"/>
      <c r="E86" s="12"/>
      <c r="F86" s="142"/>
    </row>
    <row r="87" spans="1:6" ht="15.95" customHeight="1" thickBot="1" x14ac:dyDescent="0.25">
      <c r="A87" s="227" t="s">
        <v>1</v>
      </c>
      <c r="B87" s="228"/>
      <c r="C87" s="65">
        <f>SUM(C60,C62:C86)</f>
        <v>0</v>
      </c>
      <c r="D87" s="65">
        <f>SUM(D60,D62:D86)</f>
        <v>0</v>
      </c>
      <c r="E87" s="39">
        <f>SUM(E60,E62:E86)</f>
        <v>0</v>
      </c>
    </row>
    <row r="88" spans="1:6" ht="15.95" customHeight="1" thickBot="1" x14ac:dyDescent="0.25">
      <c r="A88" s="227" t="s">
        <v>2</v>
      </c>
      <c r="B88" s="228"/>
      <c r="C88" s="229">
        <f>SUM(C87:E87)</f>
        <v>0</v>
      </c>
      <c r="D88" s="230"/>
      <c r="E88" s="231"/>
    </row>
    <row r="90" spans="1:6" x14ac:dyDescent="0.2">
      <c r="A90" s="1" t="s">
        <v>4</v>
      </c>
    </row>
    <row r="91" spans="1:6" x14ac:dyDescent="0.2">
      <c r="A91" s="1" t="s">
        <v>5</v>
      </c>
    </row>
    <row r="92" spans="1:6" x14ac:dyDescent="0.2">
      <c r="A92" s="2" t="s">
        <v>10</v>
      </c>
    </row>
    <row r="93" spans="1:6" x14ac:dyDescent="0.2">
      <c r="A93" s="1" t="s">
        <v>3</v>
      </c>
    </row>
  </sheetData>
  <sheetProtection algorithmName="SHA-512" hashValue="iGxO7iM2uiZsJ/aiMCTvPcAuSFkVT9pMM2tBAUtqpp5a9Haj/WZUaojK9702wuCdVlruc8ybVGuSBuoMyPgECg==" saltValue="rXsUJIZWcWXncybHyiAZkQ==" spinCount="100000" sheet="1" objects="1" scenarios="1"/>
  <mergeCells count="13">
    <mergeCell ref="C7:D7"/>
    <mergeCell ref="E7:E8"/>
    <mergeCell ref="B7:B8"/>
    <mergeCell ref="A29:B29"/>
    <mergeCell ref="A7:A8"/>
    <mergeCell ref="A87:B87"/>
    <mergeCell ref="A88:B88"/>
    <mergeCell ref="C88:E88"/>
    <mergeCell ref="A30:B30"/>
    <mergeCell ref="C30:E30"/>
    <mergeCell ref="A60:B60"/>
    <mergeCell ref="A61:B61"/>
    <mergeCell ref="C61:E61"/>
  </mergeCells>
  <phoneticPr fontId="5" type="noConversion"/>
  <conditionalFormatting sqref="C9:E88">
    <cfRule type="cellIs" dxfId="15" priority="5" stopIfTrue="1" operator="lessThan">
      <formula>0</formula>
    </cfRule>
    <cfRule type="cellIs" dxfId="14" priority="6" stopIfTrue="1" operator="lessThan">
      <formula>0</formula>
    </cfRule>
  </conditionalFormatting>
  <pageMargins left="0.74803149606299213" right="0.74803149606299213" top="0.98425196850393704" bottom="0.59055118110236227" header="0.51181102362204722" footer="0.51181102362204722"/>
  <pageSetup paperSize="9" scale="97"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93"/>
  <sheetViews>
    <sheetView zoomScaleNormal="100" workbookViewId="0">
      <selection activeCell="A9" sqref="A9"/>
    </sheetView>
  </sheetViews>
  <sheetFormatPr defaultRowHeight="12.75" x14ac:dyDescent="0.2"/>
  <cols>
    <col min="1" max="1" width="11.140625" style="1" customWidth="1"/>
    <col min="2" max="2" width="74.28515625" style="1" customWidth="1"/>
    <col min="3" max="6" width="17.140625" style="1" customWidth="1"/>
    <col min="7" max="16384" width="9.140625" style="1"/>
  </cols>
  <sheetData>
    <row r="1" spans="1:6" ht="18" customHeight="1" x14ac:dyDescent="0.25">
      <c r="A1" s="116">
        <f>'KS 1'!A1</f>
        <v>2018</v>
      </c>
      <c r="B1" s="16" t="s">
        <v>54</v>
      </c>
      <c r="C1" s="17"/>
      <c r="D1" s="17"/>
      <c r="E1" s="17"/>
    </row>
    <row r="2" spans="1:6" ht="18" customHeight="1" x14ac:dyDescent="0.2">
      <c r="A2" s="21"/>
      <c r="B2" s="115" t="str">
        <f>IF('KS 1'!B2="","",'KS 1'!B2)</f>
        <v/>
      </c>
      <c r="C2" s="18" t="s">
        <v>50</v>
      </c>
      <c r="D2" s="18"/>
      <c r="E2" s="17"/>
    </row>
    <row r="3" spans="1:6" ht="18" customHeight="1" x14ac:dyDescent="0.2">
      <c r="A3" s="17"/>
      <c r="B3" s="115" t="str">
        <f>IF('KS 1'!B3="","",'KS 1'!B3)</f>
        <v/>
      </c>
      <c r="C3" s="19" t="s">
        <v>51</v>
      </c>
      <c r="D3" s="19"/>
      <c r="E3" s="17"/>
    </row>
    <row r="4" spans="1:6" ht="18" customHeight="1" x14ac:dyDescent="0.2">
      <c r="A4" s="118" t="s">
        <v>28</v>
      </c>
      <c r="B4" s="115" t="str">
        <f>IF('KS 1'!B4="","",'KS 1'!B4)</f>
        <v/>
      </c>
      <c r="C4" s="19" t="s">
        <v>9</v>
      </c>
      <c r="D4" s="19"/>
      <c r="E4" s="17"/>
    </row>
    <row r="5" spans="1:6" ht="18" customHeight="1" x14ac:dyDescent="0.2">
      <c r="A5" s="118" t="s">
        <v>49</v>
      </c>
      <c r="B5" s="115" t="str">
        <f>IF('KS 1'!B5="","",'KS 1'!B5)</f>
        <v/>
      </c>
      <c r="C5" s="17" t="s">
        <v>48</v>
      </c>
      <c r="D5" s="17"/>
      <c r="E5" s="17"/>
    </row>
    <row r="6" spans="1:6" ht="13.5" thickBot="1" x14ac:dyDescent="0.25"/>
    <row r="7" spans="1:6" ht="15" x14ac:dyDescent="0.25">
      <c r="A7" s="238" t="s">
        <v>91</v>
      </c>
      <c r="B7" s="236" t="s">
        <v>0</v>
      </c>
      <c r="C7" s="232" t="s">
        <v>78</v>
      </c>
      <c r="D7" s="233"/>
      <c r="E7" s="234" t="s">
        <v>87</v>
      </c>
    </row>
    <row r="8" spans="1:6" ht="15.75" thickBot="1" x14ac:dyDescent="0.3">
      <c r="A8" s="239"/>
      <c r="B8" s="237"/>
      <c r="C8" s="108" t="s">
        <v>76</v>
      </c>
      <c r="D8" s="109" t="s">
        <v>77</v>
      </c>
      <c r="E8" s="235"/>
    </row>
    <row r="9" spans="1:6" ht="15.95" customHeight="1" x14ac:dyDescent="0.2">
      <c r="A9" s="148"/>
      <c r="B9" s="3"/>
      <c r="C9" s="4"/>
      <c r="D9" s="152"/>
      <c r="E9" s="5"/>
      <c r="F9" s="143"/>
    </row>
    <row r="10" spans="1:6" ht="15.95" customHeight="1" x14ac:dyDescent="0.2">
      <c r="A10" s="148"/>
      <c r="B10" s="6"/>
      <c r="C10" s="7"/>
      <c r="D10" s="102"/>
      <c r="E10" s="8"/>
      <c r="F10" s="143"/>
    </row>
    <row r="11" spans="1:6" ht="15.95" customHeight="1" x14ac:dyDescent="0.2">
      <c r="A11" s="148"/>
      <c r="B11" s="6"/>
      <c r="C11" s="7"/>
      <c r="D11" s="102"/>
      <c r="E11" s="8"/>
      <c r="F11" s="143"/>
    </row>
    <row r="12" spans="1:6" ht="15.95" customHeight="1" x14ac:dyDescent="0.2">
      <c r="A12" s="148"/>
      <c r="B12" s="6"/>
      <c r="C12" s="7"/>
      <c r="D12" s="102"/>
      <c r="E12" s="8"/>
      <c r="F12" s="143"/>
    </row>
    <row r="13" spans="1:6" ht="15.95" customHeight="1" x14ac:dyDescent="0.2">
      <c r="A13" s="148"/>
      <c r="B13" s="6"/>
      <c r="C13" s="7"/>
      <c r="D13" s="102"/>
      <c r="E13" s="8"/>
      <c r="F13" s="143"/>
    </row>
    <row r="14" spans="1:6" ht="15.95" customHeight="1" x14ac:dyDescent="0.2">
      <c r="A14" s="148"/>
      <c r="B14" s="6"/>
      <c r="C14" s="9"/>
      <c r="D14" s="103"/>
      <c r="E14" s="8"/>
      <c r="F14" s="143"/>
    </row>
    <row r="15" spans="1:6" ht="15.95" customHeight="1" x14ac:dyDescent="0.2">
      <c r="A15" s="148"/>
      <c r="B15" s="6"/>
      <c r="C15" s="9"/>
      <c r="D15" s="103"/>
      <c r="E15" s="8"/>
      <c r="F15" s="143"/>
    </row>
    <row r="16" spans="1:6" ht="15.95" customHeight="1" x14ac:dyDescent="0.2">
      <c r="A16" s="148"/>
      <c r="B16" s="6"/>
      <c r="C16" s="9"/>
      <c r="D16" s="103"/>
      <c r="E16" s="8"/>
      <c r="F16" s="143"/>
    </row>
    <row r="17" spans="1:6" ht="15.95" customHeight="1" x14ac:dyDescent="0.2">
      <c r="A17" s="148"/>
      <c r="B17" s="20"/>
      <c r="C17" s="9"/>
      <c r="D17" s="103"/>
      <c r="E17" s="8"/>
      <c r="F17" s="143"/>
    </row>
    <row r="18" spans="1:6" ht="15.95" customHeight="1" x14ac:dyDescent="0.2">
      <c r="A18" s="148"/>
      <c r="B18" s="6"/>
      <c r="C18" s="9"/>
      <c r="D18" s="103"/>
      <c r="E18" s="8"/>
      <c r="F18" s="143"/>
    </row>
    <row r="19" spans="1:6" ht="15.95" customHeight="1" x14ac:dyDescent="0.2">
      <c r="A19" s="148"/>
      <c r="B19" s="6"/>
      <c r="C19" s="9"/>
      <c r="D19" s="103"/>
      <c r="E19" s="8"/>
      <c r="F19" s="143"/>
    </row>
    <row r="20" spans="1:6" ht="15.95" customHeight="1" x14ac:dyDescent="0.2">
      <c r="A20" s="148"/>
      <c r="B20" s="6"/>
      <c r="C20" s="9"/>
      <c r="D20" s="103"/>
      <c r="E20" s="8"/>
      <c r="F20" s="143"/>
    </row>
    <row r="21" spans="1:6" ht="15.95" customHeight="1" x14ac:dyDescent="0.2">
      <c r="A21" s="148"/>
      <c r="B21" s="6" t="s">
        <v>73</v>
      </c>
      <c r="C21" s="9"/>
      <c r="D21" s="103"/>
      <c r="E21" s="8"/>
      <c r="F21" s="143"/>
    </row>
    <row r="22" spans="1:6" ht="15.95" customHeight="1" x14ac:dyDescent="0.2">
      <c r="A22" s="148"/>
      <c r="B22" s="6" t="s">
        <v>73</v>
      </c>
      <c r="C22" s="9"/>
      <c r="D22" s="103"/>
      <c r="E22" s="8"/>
      <c r="F22" s="143"/>
    </row>
    <row r="23" spans="1:6" ht="15.95" customHeight="1" x14ac:dyDescent="0.2">
      <c r="A23" s="148"/>
      <c r="B23" s="6" t="s">
        <v>73</v>
      </c>
      <c r="C23" s="9"/>
      <c r="D23" s="103"/>
      <c r="E23" s="8"/>
      <c r="F23" s="143"/>
    </row>
    <row r="24" spans="1:6" ht="15.95" customHeight="1" x14ac:dyDescent="0.2">
      <c r="A24" s="148"/>
      <c r="B24" s="6" t="s">
        <v>73</v>
      </c>
      <c r="C24" s="9"/>
      <c r="D24" s="103"/>
      <c r="E24" s="8"/>
      <c r="F24" s="143"/>
    </row>
    <row r="25" spans="1:6" ht="15.95" customHeight="1" x14ac:dyDescent="0.2">
      <c r="A25" s="148"/>
      <c r="B25" s="6"/>
      <c r="C25" s="9"/>
      <c r="D25" s="103"/>
      <c r="E25" s="8"/>
      <c r="F25" s="143"/>
    </row>
    <row r="26" spans="1:6" ht="15.95" customHeight="1" x14ac:dyDescent="0.2">
      <c r="A26" s="148"/>
      <c r="B26" s="6"/>
      <c r="C26" s="9"/>
      <c r="D26" s="103"/>
      <c r="E26" s="8"/>
      <c r="F26" s="143"/>
    </row>
    <row r="27" spans="1:6" ht="15.95" customHeight="1" x14ac:dyDescent="0.2">
      <c r="A27" s="148"/>
      <c r="B27" s="6"/>
      <c r="C27" s="9"/>
      <c r="D27" s="103"/>
      <c r="E27" s="8"/>
      <c r="F27" s="143"/>
    </row>
    <row r="28" spans="1:6" ht="15.95" customHeight="1" thickBot="1" x14ac:dyDescent="0.25">
      <c r="A28" s="148"/>
      <c r="B28" s="10"/>
      <c r="C28" s="11"/>
      <c r="D28" s="104"/>
      <c r="E28" s="12"/>
      <c r="F28" s="143"/>
    </row>
    <row r="29" spans="1:6" ht="15.95" customHeight="1" thickBot="1" x14ac:dyDescent="0.25">
      <c r="A29" s="227" t="s">
        <v>1</v>
      </c>
      <c r="B29" s="228"/>
      <c r="C29" s="38">
        <f>SUM(C9:C28)</f>
        <v>0</v>
      </c>
      <c r="D29" s="38">
        <f>SUM(D9:D28)</f>
        <v>0</v>
      </c>
      <c r="E29" s="39">
        <f>SUM(E9:E28)</f>
        <v>0</v>
      </c>
      <c r="F29" s="143"/>
    </row>
    <row r="30" spans="1:6" ht="15.95" customHeight="1" thickBot="1" x14ac:dyDescent="0.25">
      <c r="A30" s="227" t="s">
        <v>2</v>
      </c>
      <c r="B30" s="228"/>
      <c r="C30" s="229">
        <f>SUM(C29:E29)</f>
        <v>0</v>
      </c>
      <c r="D30" s="230"/>
      <c r="E30" s="231"/>
      <c r="F30" s="143"/>
    </row>
    <row r="31" spans="1:6" ht="15.95" customHeight="1" x14ac:dyDescent="0.2">
      <c r="A31" s="148"/>
      <c r="B31" s="71"/>
      <c r="C31" s="72"/>
      <c r="D31" s="105"/>
      <c r="E31" s="73"/>
      <c r="F31" s="143"/>
    </row>
    <row r="32" spans="1:6" ht="15.95" customHeight="1" x14ac:dyDescent="0.2">
      <c r="A32" s="148"/>
      <c r="B32" s="74"/>
      <c r="C32" s="75"/>
      <c r="D32" s="106"/>
      <c r="E32" s="76"/>
      <c r="F32" s="143"/>
    </row>
    <row r="33" spans="1:6" ht="15.95" customHeight="1" x14ac:dyDescent="0.2">
      <c r="A33" s="148"/>
      <c r="B33" s="74"/>
      <c r="C33" s="75"/>
      <c r="D33" s="106"/>
      <c r="E33" s="76"/>
      <c r="F33" s="143"/>
    </row>
    <row r="34" spans="1:6" ht="15.95" customHeight="1" x14ac:dyDescent="0.2">
      <c r="A34" s="148"/>
      <c r="B34" s="74"/>
      <c r="C34" s="75"/>
      <c r="D34" s="106"/>
      <c r="E34" s="76"/>
      <c r="F34" s="143"/>
    </row>
    <row r="35" spans="1:6" ht="15.95" customHeight="1" x14ac:dyDescent="0.2">
      <c r="A35" s="148"/>
      <c r="B35" s="66"/>
      <c r="C35" s="7"/>
      <c r="D35" s="102"/>
      <c r="E35" s="15"/>
      <c r="F35" s="143"/>
    </row>
    <row r="36" spans="1:6" ht="15.95" customHeight="1" x14ac:dyDescent="0.2">
      <c r="A36" s="148"/>
      <c r="B36" s="67"/>
      <c r="C36" s="4"/>
      <c r="D36" s="101"/>
      <c r="E36" s="14"/>
      <c r="F36" s="143"/>
    </row>
    <row r="37" spans="1:6" ht="15.95" customHeight="1" x14ac:dyDescent="0.2">
      <c r="A37" s="148"/>
      <c r="B37" s="67"/>
      <c r="C37" s="4"/>
      <c r="D37" s="101"/>
      <c r="E37" s="14"/>
      <c r="F37" s="143"/>
    </row>
    <row r="38" spans="1:6" ht="15.95" customHeight="1" x14ac:dyDescent="0.2">
      <c r="A38" s="148"/>
      <c r="B38" s="66"/>
      <c r="C38" s="7"/>
      <c r="D38" s="102"/>
      <c r="E38" s="15"/>
      <c r="F38" s="143"/>
    </row>
    <row r="39" spans="1:6" ht="15.95" customHeight="1" x14ac:dyDescent="0.2">
      <c r="A39" s="148"/>
      <c r="B39" s="66"/>
      <c r="C39" s="7"/>
      <c r="D39" s="102"/>
      <c r="E39" s="15"/>
      <c r="F39" s="143"/>
    </row>
    <row r="40" spans="1:6" ht="15.95" customHeight="1" x14ac:dyDescent="0.2">
      <c r="A40" s="148"/>
      <c r="B40" s="66"/>
      <c r="C40" s="7"/>
      <c r="D40" s="102"/>
      <c r="E40" s="15"/>
      <c r="F40" s="143"/>
    </row>
    <row r="41" spans="1:6" ht="15.95" customHeight="1" x14ac:dyDescent="0.2">
      <c r="A41" s="148"/>
      <c r="B41" s="66"/>
      <c r="C41" s="7"/>
      <c r="D41" s="102"/>
      <c r="E41" s="15"/>
      <c r="F41" s="143"/>
    </row>
    <row r="42" spans="1:6" ht="15.95" customHeight="1" x14ac:dyDescent="0.2">
      <c r="A42" s="148"/>
      <c r="B42" s="66"/>
      <c r="C42" s="7"/>
      <c r="D42" s="102"/>
      <c r="E42" s="15"/>
      <c r="F42" s="143"/>
    </row>
    <row r="43" spans="1:6" ht="15.95" customHeight="1" x14ac:dyDescent="0.2">
      <c r="A43" s="148"/>
      <c r="B43" s="66"/>
      <c r="C43" s="7"/>
      <c r="D43" s="102"/>
      <c r="E43" s="15"/>
      <c r="F43" s="143"/>
    </row>
    <row r="44" spans="1:6" ht="15.95" customHeight="1" x14ac:dyDescent="0.2">
      <c r="A44" s="148"/>
      <c r="B44" s="66"/>
      <c r="C44" s="7"/>
      <c r="D44" s="102"/>
      <c r="E44" s="15"/>
      <c r="F44" s="143"/>
    </row>
    <row r="45" spans="1:6" ht="15.95" customHeight="1" x14ac:dyDescent="0.2">
      <c r="A45" s="148"/>
      <c r="B45" s="66"/>
      <c r="C45" s="7"/>
      <c r="D45" s="102"/>
      <c r="E45" s="15"/>
      <c r="F45" s="143"/>
    </row>
    <row r="46" spans="1:6" ht="15.95" customHeight="1" x14ac:dyDescent="0.2">
      <c r="A46" s="148"/>
      <c r="B46" s="66"/>
      <c r="C46" s="7"/>
      <c r="D46" s="102"/>
      <c r="E46" s="15"/>
      <c r="F46" s="143"/>
    </row>
    <row r="47" spans="1:6" ht="15.95" customHeight="1" x14ac:dyDescent="0.2">
      <c r="A47" s="148"/>
      <c r="B47" s="66"/>
      <c r="C47" s="7"/>
      <c r="D47" s="102"/>
      <c r="E47" s="15"/>
      <c r="F47" s="143"/>
    </row>
    <row r="48" spans="1:6" ht="15.95" customHeight="1" x14ac:dyDescent="0.2">
      <c r="A48" s="148"/>
      <c r="B48" s="66"/>
      <c r="C48" s="7"/>
      <c r="D48" s="102"/>
      <c r="E48" s="15"/>
      <c r="F48" s="143"/>
    </row>
    <row r="49" spans="1:6" ht="15.95" customHeight="1" x14ac:dyDescent="0.2">
      <c r="A49" s="148"/>
      <c r="B49" s="66"/>
      <c r="C49" s="7"/>
      <c r="D49" s="102"/>
      <c r="E49" s="15"/>
      <c r="F49" s="143"/>
    </row>
    <row r="50" spans="1:6" ht="15.95" customHeight="1" x14ac:dyDescent="0.2">
      <c r="A50" s="148"/>
      <c r="B50" s="66"/>
      <c r="C50" s="7"/>
      <c r="D50" s="102"/>
      <c r="E50" s="15"/>
      <c r="F50" s="143"/>
    </row>
    <row r="51" spans="1:6" ht="15.95" customHeight="1" x14ac:dyDescent="0.2">
      <c r="A51" s="148"/>
      <c r="B51" s="66"/>
      <c r="C51" s="7"/>
      <c r="D51" s="102"/>
      <c r="E51" s="15"/>
      <c r="F51" s="143"/>
    </row>
    <row r="52" spans="1:6" ht="15.95" customHeight="1" x14ac:dyDescent="0.2">
      <c r="A52" s="148"/>
      <c r="B52" s="66"/>
      <c r="C52" s="7"/>
      <c r="D52" s="102"/>
      <c r="E52" s="15"/>
      <c r="F52" s="143"/>
    </row>
    <row r="53" spans="1:6" ht="15.95" customHeight="1" x14ac:dyDescent="0.2">
      <c r="A53" s="148"/>
      <c r="B53" s="66"/>
      <c r="C53" s="7"/>
      <c r="D53" s="102"/>
      <c r="E53" s="15"/>
      <c r="F53" s="143"/>
    </row>
    <row r="54" spans="1:6" ht="15.95" customHeight="1" x14ac:dyDescent="0.2">
      <c r="A54" s="148"/>
      <c r="B54" s="66"/>
      <c r="C54" s="7"/>
      <c r="D54" s="102"/>
      <c r="E54" s="15"/>
      <c r="F54" s="143"/>
    </row>
    <row r="55" spans="1:6" ht="15.95" customHeight="1" x14ac:dyDescent="0.2">
      <c r="A55" s="148"/>
      <c r="B55" s="66"/>
      <c r="C55" s="7"/>
      <c r="D55" s="102"/>
      <c r="E55" s="15"/>
      <c r="F55" s="143"/>
    </row>
    <row r="56" spans="1:6" ht="15.95" customHeight="1" x14ac:dyDescent="0.2">
      <c r="A56" s="148"/>
      <c r="B56" s="66"/>
      <c r="C56" s="7"/>
      <c r="D56" s="102"/>
      <c r="E56" s="15"/>
      <c r="F56" s="143"/>
    </row>
    <row r="57" spans="1:6" ht="15.95" customHeight="1" x14ac:dyDescent="0.2">
      <c r="A57" s="148"/>
      <c r="B57" s="66"/>
      <c r="C57" s="7"/>
      <c r="D57" s="102"/>
      <c r="E57" s="15"/>
      <c r="F57" s="143"/>
    </row>
    <row r="58" spans="1:6" ht="15.95" customHeight="1" x14ac:dyDescent="0.2">
      <c r="A58" s="148"/>
      <c r="B58" s="66"/>
      <c r="C58" s="7"/>
      <c r="D58" s="102"/>
      <c r="E58" s="15"/>
      <c r="F58" s="143"/>
    </row>
    <row r="59" spans="1:6" ht="15.95" customHeight="1" thickBot="1" x14ac:dyDescent="0.25">
      <c r="A59" s="148"/>
      <c r="B59" s="68"/>
      <c r="C59" s="69"/>
      <c r="D59" s="107"/>
      <c r="E59" s="70"/>
      <c r="F59" s="143"/>
    </row>
    <row r="60" spans="1:6" ht="15.95" customHeight="1" thickBot="1" x14ac:dyDescent="0.25">
      <c r="A60" s="227" t="s">
        <v>1</v>
      </c>
      <c r="B60" s="228"/>
      <c r="C60" s="65">
        <f>SUM(C29,C31:C59)</f>
        <v>0</v>
      </c>
      <c r="D60" s="65">
        <f>SUM(D29,D31:D59)</f>
        <v>0</v>
      </c>
      <c r="E60" s="39">
        <f>SUM(E29,E31:E59)</f>
        <v>0</v>
      </c>
      <c r="F60" s="143"/>
    </row>
    <row r="61" spans="1:6" ht="15.95" customHeight="1" thickBot="1" x14ac:dyDescent="0.25">
      <c r="A61" s="227" t="s">
        <v>2</v>
      </c>
      <c r="B61" s="228"/>
      <c r="C61" s="229">
        <f>SUM(C60:E60)</f>
        <v>0</v>
      </c>
      <c r="D61" s="230"/>
      <c r="E61" s="231"/>
      <c r="F61" s="143"/>
    </row>
    <row r="62" spans="1:6" ht="15.95" customHeight="1" x14ac:dyDescent="0.2">
      <c r="A62" s="148"/>
      <c r="B62" s="13"/>
      <c r="C62" s="4"/>
      <c r="D62" s="101"/>
      <c r="E62" s="14"/>
      <c r="F62" s="143"/>
    </row>
    <row r="63" spans="1:6" ht="15.95" customHeight="1" x14ac:dyDescent="0.2">
      <c r="A63" s="148"/>
      <c r="B63" s="13"/>
      <c r="C63" s="4"/>
      <c r="D63" s="101"/>
      <c r="E63" s="14"/>
      <c r="F63" s="143"/>
    </row>
    <row r="64" spans="1:6" ht="15.95" customHeight="1" x14ac:dyDescent="0.2">
      <c r="A64" s="148"/>
      <c r="B64" s="13"/>
      <c r="C64" s="4"/>
      <c r="D64" s="101"/>
      <c r="E64" s="14"/>
      <c r="F64" s="143"/>
    </row>
    <row r="65" spans="1:6" ht="15.95" customHeight="1" x14ac:dyDescent="0.2">
      <c r="A65" s="148"/>
      <c r="B65" s="6"/>
      <c r="C65" s="7"/>
      <c r="D65" s="102"/>
      <c r="E65" s="15"/>
      <c r="F65" s="143"/>
    </row>
    <row r="66" spans="1:6" ht="15.95" customHeight="1" x14ac:dyDescent="0.2">
      <c r="A66" s="148"/>
      <c r="B66" s="6"/>
      <c r="C66" s="7"/>
      <c r="D66" s="102"/>
      <c r="E66" s="15"/>
      <c r="F66" s="143"/>
    </row>
    <row r="67" spans="1:6" ht="15.95" customHeight="1" x14ac:dyDescent="0.2">
      <c r="A67" s="148"/>
      <c r="B67" s="6"/>
      <c r="C67" s="7"/>
      <c r="D67" s="102"/>
      <c r="E67" s="15"/>
      <c r="F67" s="143"/>
    </row>
    <row r="68" spans="1:6" ht="15.95" customHeight="1" x14ac:dyDescent="0.2">
      <c r="A68" s="148"/>
      <c r="B68" s="6"/>
      <c r="C68" s="7"/>
      <c r="D68" s="102"/>
      <c r="E68" s="15"/>
      <c r="F68" s="143"/>
    </row>
    <row r="69" spans="1:6" ht="15.95" customHeight="1" x14ac:dyDescent="0.2">
      <c r="A69" s="148"/>
      <c r="B69" s="6"/>
      <c r="C69" s="7"/>
      <c r="D69" s="102"/>
      <c r="E69" s="15"/>
      <c r="F69" s="143"/>
    </row>
    <row r="70" spans="1:6" ht="15.95" customHeight="1" x14ac:dyDescent="0.2">
      <c r="A70" s="148"/>
      <c r="B70" s="6"/>
      <c r="C70" s="7"/>
      <c r="D70" s="102"/>
      <c r="E70" s="15"/>
      <c r="F70" s="143"/>
    </row>
    <row r="71" spans="1:6" ht="15.95" customHeight="1" x14ac:dyDescent="0.2">
      <c r="A71" s="148"/>
      <c r="B71" s="6"/>
      <c r="C71" s="7"/>
      <c r="D71" s="102"/>
      <c r="E71" s="15"/>
      <c r="F71" s="143"/>
    </row>
    <row r="72" spans="1:6" ht="15.95" customHeight="1" x14ac:dyDescent="0.2">
      <c r="A72" s="148"/>
      <c r="B72" s="6"/>
      <c r="C72" s="7"/>
      <c r="D72" s="102"/>
      <c r="E72" s="15"/>
      <c r="F72" s="143"/>
    </row>
    <row r="73" spans="1:6" ht="15.95" customHeight="1" x14ac:dyDescent="0.2">
      <c r="A73" s="148"/>
      <c r="B73" s="6"/>
      <c r="C73" s="7"/>
      <c r="D73" s="102"/>
      <c r="E73" s="15"/>
      <c r="F73" s="143"/>
    </row>
    <row r="74" spans="1:6" ht="15.95" customHeight="1" x14ac:dyDescent="0.2">
      <c r="A74" s="148"/>
      <c r="B74" s="6"/>
      <c r="C74" s="7"/>
      <c r="D74" s="102"/>
      <c r="E74" s="15"/>
      <c r="F74" s="143"/>
    </row>
    <row r="75" spans="1:6" ht="15.95" customHeight="1" x14ac:dyDescent="0.2">
      <c r="A75" s="148"/>
      <c r="B75" s="6"/>
      <c r="C75" s="7"/>
      <c r="D75" s="102"/>
      <c r="E75" s="15"/>
      <c r="F75" s="143"/>
    </row>
    <row r="76" spans="1:6" ht="15.95" customHeight="1" x14ac:dyDescent="0.2">
      <c r="A76" s="148"/>
      <c r="B76" s="6"/>
      <c r="C76" s="7"/>
      <c r="D76" s="102"/>
      <c r="E76" s="15"/>
      <c r="F76" s="143"/>
    </row>
    <row r="77" spans="1:6" ht="15.95" customHeight="1" x14ac:dyDescent="0.2">
      <c r="A77" s="148"/>
      <c r="B77" s="6"/>
      <c r="C77" s="9"/>
      <c r="D77" s="103"/>
      <c r="E77" s="8"/>
      <c r="F77" s="143"/>
    </row>
    <row r="78" spans="1:6" ht="15.95" customHeight="1" x14ac:dyDescent="0.2">
      <c r="A78" s="148"/>
      <c r="B78" s="6"/>
      <c r="C78" s="9"/>
      <c r="D78" s="103"/>
      <c r="E78" s="8"/>
      <c r="F78" s="143"/>
    </row>
    <row r="79" spans="1:6" ht="15.95" customHeight="1" x14ac:dyDescent="0.2">
      <c r="A79" s="148"/>
      <c r="B79" s="6"/>
      <c r="C79" s="7"/>
      <c r="D79" s="102"/>
      <c r="E79" s="8"/>
      <c r="F79" s="143"/>
    </row>
    <row r="80" spans="1:6" ht="15.95" customHeight="1" x14ac:dyDescent="0.2">
      <c r="A80" s="148"/>
      <c r="B80" s="6"/>
      <c r="C80" s="9"/>
      <c r="D80" s="103"/>
      <c r="E80" s="8"/>
      <c r="F80" s="143"/>
    </row>
    <row r="81" spans="1:6" ht="15.95" customHeight="1" x14ac:dyDescent="0.2">
      <c r="A81" s="148"/>
      <c r="B81" s="6"/>
      <c r="C81" s="9"/>
      <c r="D81" s="103"/>
      <c r="E81" s="8"/>
      <c r="F81" s="143"/>
    </row>
    <row r="82" spans="1:6" ht="15.95" customHeight="1" x14ac:dyDescent="0.2">
      <c r="A82" s="148"/>
      <c r="B82" s="6"/>
      <c r="C82" s="9"/>
      <c r="D82" s="103"/>
      <c r="E82" s="8"/>
      <c r="F82" s="143"/>
    </row>
    <row r="83" spans="1:6" ht="15.95" customHeight="1" x14ac:dyDescent="0.2">
      <c r="A83" s="148"/>
      <c r="B83" s="6"/>
      <c r="C83" s="9"/>
      <c r="D83" s="103"/>
      <c r="E83" s="8"/>
      <c r="F83" s="143"/>
    </row>
    <row r="84" spans="1:6" ht="15.95" customHeight="1" x14ac:dyDescent="0.2">
      <c r="A84" s="148"/>
      <c r="B84" s="6"/>
      <c r="C84" s="9"/>
      <c r="D84" s="103"/>
      <c r="E84" s="8"/>
      <c r="F84" s="143"/>
    </row>
    <row r="85" spans="1:6" ht="15.95" customHeight="1" x14ac:dyDescent="0.2">
      <c r="A85" s="148"/>
      <c r="B85" s="6"/>
      <c r="C85" s="9"/>
      <c r="D85" s="103"/>
      <c r="E85" s="8"/>
      <c r="F85" s="143"/>
    </row>
    <row r="86" spans="1:6" ht="15.95" customHeight="1" thickBot="1" x14ac:dyDescent="0.25">
      <c r="A86" s="148"/>
      <c r="B86" s="10"/>
      <c r="C86" s="11"/>
      <c r="D86" s="104"/>
      <c r="E86" s="12"/>
      <c r="F86" s="143"/>
    </row>
    <row r="87" spans="1:6" ht="15.95" customHeight="1" thickBot="1" x14ac:dyDescent="0.25">
      <c r="A87" s="227" t="s">
        <v>1</v>
      </c>
      <c r="B87" s="228"/>
      <c r="C87" s="65">
        <f>SUM(C60,C62:C86)</f>
        <v>0</v>
      </c>
      <c r="D87" s="65">
        <f>SUM(D60,D62:D86)</f>
        <v>0</v>
      </c>
      <c r="E87" s="39">
        <f>SUM(E60,E62:E86)</f>
        <v>0</v>
      </c>
    </row>
    <row r="88" spans="1:6" ht="15.95" customHeight="1" thickBot="1" x14ac:dyDescent="0.25">
      <c r="A88" s="227" t="s">
        <v>2</v>
      </c>
      <c r="B88" s="228"/>
      <c r="C88" s="229">
        <f>SUM(C87:E87)</f>
        <v>0</v>
      </c>
      <c r="D88" s="230"/>
      <c r="E88" s="231"/>
    </row>
    <row r="90" spans="1:6" x14ac:dyDescent="0.2">
      <c r="A90" s="1" t="s">
        <v>4</v>
      </c>
    </row>
    <row r="91" spans="1:6" x14ac:dyDescent="0.2">
      <c r="A91" s="1" t="s">
        <v>5</v>
      </c>
    </row>
    <row r="92" spans="1:6" x14ac:dyDescent="0.2">
      <c r="A92" s="2" t="s">
        <v>10</v>
      </c>
    </row>
    <row r="93" spans="1:6" x14ac:dyDescent="0.2">
      <c r="A93" s="1" t="s">
        <v>3</v>
      </c>
    </row>
  </sheetData>
  <sheetProtection algorithmName="SHA-512" hashValue="TDLOgZ7swAKjRxR32ywnW1hMrCSjvefnyZOjNiVyTrmZwyyDF1yaXgxxPlGVYThSeznd77TvX4YYscyDG5WnMg==" saltValue="pjmBwJKkXt/qCpo9iwgjDw==" spinCount="100000" sheet="1" objects="1" scenarios="1"/>
  <mergeCells count="13">
    <mergeCell ref="C30:E30"/>
    <mergeCell ref="C61:E61"/>
    <mergeCell ref="A7:A8"/>
    <mergeCell ref="C88:E88"/>
    <mergeCell ref="A87:B87"/>
    <mergeCell ref="A88:B88"/>
    <mergeCell ref="C7:D7"/>
    <mergeCell ref="A29:B29"/>
    <mergeCell ref="A30:B30"/>
    <mergeCell ref="A60:B60"/>
    <mergeCell ref="A61:B61"/>
    <mergeCell ref="B7:B8"/>
    <mergeCell ref="E7:E8"/>
  </mergeCells>
  <phoneticPr fontId="5" type="noConversion"/>
  <conditionalFormatting sqref="C9:E88">
    <cfRule type="cellIs" dxfId="13" priority="1" stopIfTrue="1" operator="lessThan">
      <formula>0</formula>
    </cfRule>
    <cfRule type="cellIs" dxfId="12" priority="2" stopIfTrue="1" operator="lessThan">
      <formula>0</formula>
    </cfRule>
  </conditionalFormatting>
  <pageMargins left="0.74803149606299213" right="0.74803149606299213" top="0.98425196850393704" bottom="0.59055118110236227" header="0.51181102362204722" footer="0.51181102362204722"/>
  <pageSetup paperSize="9" scale="97" orientation="landscape" r:id="rId1"/>
  <headerFooter alignWithMargins="0"/>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F93"/>
  <sheetViews>
    <sheetView zoomScaleNormal="100" workbookViewId="0">
      <selection activeCell="A9" sqref="A9"/>
    </sheetView>
  </sheetViews>
  <sheetFormatPr defaultRowHeight="12.75" x14ac:dyDescent="0.2"/>
  <cols>
    <col min="1" max="1" width="11.140625" style="1" customWidth="1"/>
    <col min="2" max="2" width="74.28515625" style="1" customWidth="1"/>
    <col min="3" max="6" width="17.140625" style="1" customWidth="1"/>
    <col min="7" max="16384" width="9.140625" style="1"/>
  </cols>
  <sheetData>
    <row r="1" spans="1:6" ht="18" customHeight="1" x14ac:dyDescent="0.25">
      <c r="A1" s="116">
        <f>'KS 1'!A1</f>
        <v>2018</v>
      </c>
      <c r="B1" s="16" t="s">
        <v>55</v>
      </c>
      <c r="C1" s="17"/>
      <c r="D1" s="17"/>
      <c r="E1" s="17"/>
    </row>
    <row r="2" spans="1:6" ht="18" customHeight="1" x14ac:dyDescent="0.2">
      <c r="A2" s="21"/>
      <c r="B2" s="115" t="str">
        <f>IF('KS 1'!B2="","",'KS 1'!B2)</f>
        <v/>
      </c>
      <c r="C2" s="18" t="s">
        <v>50</v>
      </c>
      <c r="D2" s="18"/>
      <c r="E2" s="17"/>
    </row>
    <row r="3" spans="1:6" ht="18" customHeight="1" x14ac:dyDescent="0.2">
      <c r="A3" s="17"/>
      <c r="B3" s="117" t="str">
        <f>IF('KS 1'!B3="","",'KS 1'!B3)</f>
        <v/>
      </c>
      <c r="C3" s="19" t="s">
        <v>51</v>
      </c>
      <c r="D3" s="19"/>
      <c r="E3" s="17"/>
    </row>
    <row r="4" spans="1:6" ht="18" customHeight="1" x14ac:dyDescent="0.2">
      <c r="A4" s="118" t="s">
        <v>28</v>
      </c>
      <c r="B4" s="115" t="str">
        <f>IF('KS 1'!B4="","",'KS 1'!B4)</f>
        <v/>
      </c>
      <c r="C4" s="19" t="s">
        <v>9</v>
      </c>
      <c r="D4" s="19"/>
      <c r="E4" s="17"/>
    </row>
    <row r="5" spans="1:6" ht="18" customHeight="1" x14ac:dyDescent="0.2">
      <c r="A5" s="118" t="s">
        <v>49</v>
      </c>
      <c r="B5" s="115" t="str">
        <f>IF('KS 1'!B5="","",'KS 1'!B5)</f>
        <v/>
      </c>
      <c r="C5" s="17" t="s">
        <v>48</v>
      </c>
      <c r="D5" s="17"/>
      <c r="E5" s="17"/>
    </row>
    <row r="6" spans="1:6" ht="13.5" thickBot="1" x14ac:dyDescent="0.25"/>
    <row r="7" spans="1:6" ht="15" x14ac:dyDescent="0.25">
      <c r="A7" s="238" t="s">
        <v>91</v>
      </c>
      <c r="B7" s="236" t="s">
        <v>0</v>
      </c>
      <c r="C7" s="232" t="s">
        <v>78</v>
      </c>
      <c r="D7" s="233"/>
      <c r="E7" s="234" t="s">
        <v>87</v>
      </c>
    </row>
    <row r="8" spans="1:6" ht="15.75" thickBot="1" x14ac:dyDescent="0.3">
      <c r="A8" s="239"/>
      <c r="B8" s="237"/>
      <c r="C8" s="108" t="s">
        <v>76</v>
      </c>
      <c r="D8" s="109" t="s">
        <v>77</v>
      </c>
      <c r="E8" s="235"/>
    </row>
    <row r="9" spans="1:6" ht="15.95" customHeight="1" x14ac:dyDescent="0.2">
      <c r="A9" s="148"/>
      <c r="B9" s="3"/>
      <c r="C9" s="4"/>
      <c r="D9" s="101"/>
      <c r="E9" s="5"/>
      <c r="F9" s="143"/>
    </row>
    <row r="10" spans="1:6" ht="15.95" customHeight="1" x14ac:dyDescent="0.2">
      <c r="A10" s="148"/>
      <c r="B10" s="6"/>
      <c r="C10" s="7"/>
      <c r="D10" s="102"/>
      <c r="E10" s="8"/>
      <c r="F10" s="143"/>
    </row>
    <row r="11" spans="1:6" ht="15.95" customHeight="1" x14ac:dyDescent="0.2">
      <c r="A11" s="148"/>
      <c r="B11" s="6"/>
      <c r="C11" s="7"/>
      <c r="D11" s="102"/>
      <c r="E11" s="8"/>
      <c r="F11" s="143"/>
    </row>
    <row r="12" spans="1:6" ht="15.95" customHeight="1" x14ac:dyDescent="0.2">
      <c r="A12" s="148"/>
      <c r="B12" s="6"/>
      <c r="C12" s="7"/>
      <c r="D12" s="102"/>
      <c r="E12" s="8"/>
      <c r="F12" s="143"/>
    </row>
    <row r="13" spans="1:6" ht="15.95" customHeight="1" x14ac:dyDescent="0.2">
      <c r="A13" s="148"/>
      <c r="B13" s="6"/>
      <c r="C13" s="7"/>
      <c r="D13" s="102"/>
      <c r="E13" s="8"/>
      <c r="F13" s="143"/>
    </row>
    <row r="14" spans="1:6" ht="15.95" customHeight="1" x14ac:dyDescent="0.2">
      <c r="A14" s="148"/>
      <c r="B14" s="6"/>
      <c r="C14" s="9"/>
      <c r="D14" s="103"/>
      <c r="E14" s="8"/>
      <c r="F14" s="143"/>
    </row>
    <row r="15" spans="1:6" ht="15.95" customHeight="1" x14ac:dyDescent="0.2">
      <c r="A15" s="148"/>
      <c r="B15" s="6"/>
      <c r="C15" s="9"/>
      <c r="D15" s="103"/>
      <c r="E15" s="8"/>
      <c r="F15" s="143"/>
    </row>
    <row r="16" spans="1:6" ht="15.95" customHeight="1" x14ac:dyDescent="0.2">
      <c r="A16" s="148"/>
      <c r="B16" s="6"/>
      <c r="C16" s="9"/>
      <c r="D16" s="103"/>
      <c r="E16" s="8"/>
      <c r="F16" s="143"/>
    </row>
    <row r="17" spans="1:6" ht="15.95" customHeight="1" x14ac:dyDescent="0.2">
      <c r="A17" s="148"/>
      <c r="B17" s="20"/>
      <c r="C17" s="9"/>
      <c r="D17" s="103"/>
      <c r="E17" s="8"/>
      <c r="F17" s="143"/>
    </row>
    <row r="18" spans="1:6" ht="15.95" customHeight="1" x14ac:dyDescent="0.2">
      <c r="A18" s="148"/>
      <c r="B18" s="6"/>
      <c r="C18" s="9"/>
      <c r="D18" s="103"/>
      <c r="E18" s="8"/>
      <c r="F18" s="143"/>
    </row>
    <row r="19" spans="1:6" ht="15.95" customHeight="1" x14ac:dyDescent="0.2">
      <c r="A19" s="148"/>
      <c r="B19" s="6"/>
      <c r="C19" s="9"/>
      <c r="D19" s="103"/>
      <c r="E19" s="8"/>
      <c r="F19" s="143"/>
    </row>
    <row r="20" spans="1:6" ht="15.95" customHeight="1" x14ac:dyDescent="0.2">
      <c r="A20" s="148"/>
      <c r="B20" s="6"/>
      <c r="C20" s="9"/>
      <c r="D20" s="103"/>
      <c r="E20" s="8"/>
      <c r="F20" s="143"/>
    </row>
    <row r="21" spans="1:6" ht="15.95" customHeight="1" x14ac:dyDescent="0.2">
      <c r="A21" s="148" t="s">
        <v>73</v>
      </c>
      <c r="B21" s="6" t="s">
        <v>73</v>
      </c>
      <c r="C21" s="9"/>
      <c r="D21" s="103"/>
      <c r="E21" s="8"/>
      <c r="F21" s="143"/>
    </row>
    <row r="22" spans="1:6" ht="15.95" customHeight="1" x14ac:dyDescent="0.2">
      <c r="A22" s="148" t="s">
        <v>73</v>
      </c>
      <c r="B22" s="6" t="s">
        <v>73</v>
      </c>
      <c r="C22" s="9"/>
      <c r="D22" s="103"/>
      <c r="E22" s="8"/>
      <c r="F22" s="143"/>
    </row>
    <row r="23" spans="1:6" ht="15.95" customHeight="1" x14ac:dyDescent="0.2">
      <c r="A23" s="148" t="s">
        <v>73</v>
      </c>
      <c r="B23" s="6" t="s">
        <v>73</v>
      </c>
      <c r="C23" s="9"/>
      <c r="D23" s="103"/>
      <c r="E23" s="8"/>
      <c r="F23" s="143"/>
    </row>
    <row r="24" spans="1:6" ht="15.95" customHeight="1" x14ac:dyDescent="0.2">
      <c r="A24" s="148" t="s">
        <v>73</v>
      </c>
      <c r="B24" s="6" t="s">
        <v>73</v>
      </c>
      <c r="C24" s="9"/>
      <c r="D24" s="103"/>
      <c r="E24" s="8"/>
      <c r="F24" s="143"/>
    </row>
    <row r="25" spans="1:6" ht="15.95" customHeight="1" x14ac:dyDescent="0.2">
      <c r="A25" s="148" t="s">
        <v>73</v>
      </c>
      <c r="B25" s="6"/>
      <c r="C25" s="9"/>
      <c r="D25" s="103"/>
      <c r="E25" s="8"/>
      <c r="F25" s="143"/>
    </row>
    <row r="26" spans="1:6" ht="15.95" customHeight="1" x14ac:dyDescent="0.2">
      <c r="A26" s="148"/>
      <c r="B26" s="6"/>
      <c r="C26" s="9"/>
      <c r="D26" s="103"/>
      <c r="E26" s="8"/>
      <c r="F26" s="143"/>
    </row>
    <row r="27" spans="1:6" ht="15.95" customHeight="1" x14ac:dyDescent="0.2">
      <c r="A27" s="148"/>
      <c r="B27" s="6"/>
      <c r="C27" s="9"/>
      <c r="D27" s="103"/>
      <c r="E27" s="8"/>
      <c r="F27" s="143"/>
    </row>
    <row r="28" spans="1:6" ht="15.95" customHeight="1" thickBot="1" x14ac:dyDescent="0.25">
      <c r="A28" s="148"/>
      <c r="B28" s="10"/>
      <c r="C28" s="11"/>
      <c r="D28" s="104"/>
      <c r="E28" s="12"/>
      <c r="F28" s="143"/>
    </row>
    <row r="29" spans="1:6" ht="15.95" customHeight="1" thickBot="1" x14ac:dyDescent="0.25">
      <c r="A29" s="227" t="s">
        <v>1</v>
      </c>
      <c r="B29" s="228"/>
      <c r="C29" s="38">
        <f>SUM(C9:C28)</f>
        <v>0</v>
      </c>
      <c r="D29" s="38">
        <f>SUM(D9:D28)</f>
        <v>0</v>
      </c>
      <c r="E29" s="39">
        <f>SUM(E9:E28)</f>
        <v>0</v>
      </c>
      <c r="F29" s="143"/>
    </row>
    <row r="30" spans="1:6" ht="15.95" customHeight="1" thickBot="1" x14ac:dyDescent="0.25">
      <c r="A30" s="227" t="s">
        <v>2</v>
      </c>
      <c r="B30" s="228"/>
      <c r="C30" s="229">
        <f>SUM(C29:E29)</f>
        <v>0</v>
      </c>
      <c r="D30" s="230"/>
      <c r="E30" s="231"/>
      <c r="F30" s="143"/>
    </row>
    <row r="31" spans="1:6" ht="15.95" customHeight="1" x14ac:dyDescent="0.2">
      <c r="A31" s="148"/>
      <c r="B31" s="71"/>
      <c r="C31" s="72"/>
      <c r="D31" s="105"/>
      <c r="E31" s="73"/>
      <c r="F31" s="143"/>
    </row>
    <row r="32" spans="1:6" ht="15.95" customHeight="1" x14ac:dyDescent="0.2">
      <c r="A32" s="148"/>
      <c r="B32" s="74"/>
      <c r="C32" s="75"/>
      <c r="D32" s="106"/>
      <c r="E32" s="76"/>
      <c r="F32" s="143"/>
    </row>
    <row r="33" spans="1:6" ht="15.95" customHeight="1" x14ac:dyDescent="0.2">
      <c r="A33" s="148"/>
      <c r="B33" s="74"/>
      <c r="C33" s="75"/>
      <c r="D33" s="106"/>
      <c r="E33" s="76"/>
      <c r="F33" s="143"/>
    </row>
    <row r="34" spans="1:6" ht="15.95" customHeight="1" x14ac:dyDescent="0.2">
      <c r="A34" s="148"/>
      <c r="B34" s="74"/>
      <c r="C34" s="75"/>
      <c r="D34" s="106"/>
      <c r="E34" s="76"/>
      <c r="F34" s="143"/>
    </row>
    <row r="35" spans="1:6" ht="15.95" customHeight="1" x14ac:dyDescent="0.2">
      <c r="A35" s="148"/>
      <c r="B35" s="66"/>
      <c r="C35" s="7"/>
      <c r="D35" s="102"/>
      <c r="E35" s="15"/>
      <c r="F35" s="143"/>
    </row>
    <row r="36" spans="1:6" ht="15.95" customHeight="1" x14ac:dyDescent="0.2">
      <c r="A36" s="148"/>
      <c r="B36" s="67"/>
      <c r="C36" s="4"/>
      <c r="D36" s="101"/>
      <c r="E36" s="14"/>
      <c r="F36" s="143"/>
    </row>
    <row r="37" spans="1:6" ht="15.95" customHeight="1" x14ac:dyDescent="0.2">
      <c r="A37" s="148"/>
      <c r="B37" s="67"/>
      <c r="C37" s="4"/>
      <c r="D37" s="101"/>
      <c r="E37" s="14"/>
      <c r="F37" s="143"/>
    </row>
    <row r="38" spans="1:6" ht="15.95" customHeight="1" x14ac:dyDescent="0.2">
      <c r="A38" s="148"/>
      <c r="B38" s="66"/>
      <c r="C38" s="7"/>
      <c r="D38" s="102"/>
      <c r="E38" s="15"/>
      <c r="F38" s="143"/>
    </row>
    <row r="39" spans="1:6" ht="15.95" customHeight="1" x14ac:dyDescent="0.2">
      <c r="A39" s="148"/>
      <c r="B39" s="66"/>
      <c r="C39" s="7"/>
      <c r="D39" s="102"/>
      <c r="E39" s="15"/>
      <c r="F39" s="143"/>
    </row>
    <row r="40" spans="1:6" ht="15.95" customHeight="1" x14ac:dyDescent="0.2">
      <c r="A40" s="148"/>
      <c r="B40" s="66"/>
      <c r="C40" s="7"/>
      <c r="D40" s="102"/>
      <c r="E40" s="15"/>
      <c r="F40" s="143"/>
    </row>
    <row r="41" spans="1:6" ht="15.95" customHeight="1" x14ac:dyDescent="0.2">
      <c r="A41" s="148"/>
      <c r="B41" s="66"/>
      <c r="C41" s="7"/>
      <c r="D41" s="102"/>
      <c r="E41" s="15"/>
      <c r="F41" s="143"/>
    </row>
    <row r="42" spans="1:6" ht="15.95" customHeight="1" x14ac:dyDescent="0.2">
      <c r="A42" s="148"/>
      <c r="B42" s="66"/>
      <c r="C42" s="7"/>
      <c r="D42" s="102"/>
      <c r="E42" s="15"/>
      <c r="F42" s="143"/>
    </row>
    <row r="43" spans="1:6" ht="15.95" customHeight="1" x14ac:dyDescent="0.2">
      <c r="A43" s="148"/>
      <c r="B43" s="66"/>
      <c r="C43" s="7"/>
      <c r="D43" s="102"/>
      <c r="E43" s="15"/>
      <c r="F43" s="143"/>
    </row>
    <row r="44" spans="1:6" ht="15.95" customHeight="1" x14ac:dyDescent="0.2">
      <c r="A44" s="148"/>
      <c r="B44" s="66"/>
      <c r="C44" s="7"/>
      <c r="D44" s="102"/>
      <c r="E44" s="15"/>
      <c r="F44" s="143"/>
    </row>
    <row r="45" spans="1:6" ht="15.95" customHeight="1" x14ac:dyDescent="0.2">
      <c r="A45" s="148"/>
      <c r="B45" s="66"/>
      <c r="C45" s="7"/>
      <c r="D45" s="102"/>
      <c r="E45" s="15"/>
      <c r="F45" s="143"/>
    </row>
    <row r="46" spans="1:6" ht="15.95" customHeight="1" x14ac:dyDescent="0.2">
      <c r="A46" s="148"/>
      <c r="B46" s="66"/>
      <c r="C46" s="7"/>
      <c r="D46" s="102"/>
      <c r="E46" s="15"/>
      <c r="F46" s="143"/>
    </row>
    <row r="47" spans="1:6" ht="15.95" customHeight="1" x14ac:dyDescent="0.2">
      <c r="A47" s="148"/>
      <c r="B47" s="66"/>
      <c r="C47" s="7"/>
      <c r="D47" s="102"/>
      <c r="E47" s="15"/>
      <c r="F47" s="143"/>
    </row>
    <row r="48" spans="1:6" ht="15.95" customHeight="1" x14ac:dyDescent="0.2">
      <c r="A48" s="148"/>
      <c r="B48" s="66"/>
      <c r="C48" s="7"/>
      <c r="D48" s="102"/>
      <c r="E48" s="15"/>
      <c r="F48" s="143"/>
    </row>
    <row r="49" spans="1:6" ht="15.95" customHeight="1" x14ac:dyDescent="0.2">
      <c r="A49" s="148"/>
      <c r="B49" s="66"/>
      <c r="C49" s="7"/>
      <c r="D49" s="102"/>
      <c r="E49" s="15"/>
      <c r="F49" s="143"/>
    </row>
    <row r="50" spans="1:6" ht="15.95" customHeight="1" x14ac:dyDescent="0.2">
      <c r="A50" s="148"/>
      <c r="B50" s="66"/>
      <c r="C50" s="7"/>
      <c r="D50" s="102"/>
      <c r="E50" s="15"/>
      <c r="F50" s="143"/>
    </row>
    <row r="51" spans="1:6" ht="15.95" customHeight="1" x14ac:dyDescent="0.2">
      <c r="A51" s="148"/>
      <c r="B51" s="66"/>
      <c r="C51" s="7"/>
      <c r="D51" s="102"/>
      <c r="E51" s="15"/>
      <c r="F51" s="143"/>
    </row>
    <row r="52" spans="1:6" ht="15.95" customHeight="1" x14ac:dyDescent="0.2">
      <c r="A52" s="148"/>
      <c r="B52" s="66"/>
      <c r="C52" s="7"/>
      <c r="D52" s="102"/>
      <c r="E52" s="15"/>
      <c r="F52" s="143"/>
    </row>
    <row r="53" spans="1:6" ht="15.95" customHeight="1" x14ac:dyDescent="0.2">
      <c r="A53" s="148"/>
      <c r="B53" s="66"/>
      <c r="C53" s="7"/>
      <c r="D53" s="102"/>
      <c r="E53" s="15"/>
      <c r="F53" s="143"/>
    </row>
    <row r="54" spans="1:6" ht="15.95" customHeight="1" x14ac:dyDescent="0.2">
      <c r="A54" s="148"/>
      <c r="B54" s="66"/>
      <c r="C54" s="7"/>
      <c r="D54" s="102"/>
      <c r="E54" s="15"/>
      <c r="F54" s="143"/>
    </row>
    <row r="55" spans="1:6" ht="15.95" customHeight="1" x14ac:dyDescent="0.2">
      <c r="A55" s="148"/>
      <c r="B55" s="66"/>
      <c r="C55" s="7"/>
      <c r="D55" s="102"/>
      <c r="E55" s="15"/>
      <c r="F55" s="143"/>
    </row>
    <row r="56" spans="1:6" ht="15.95" customHeight="1" x14ac:dyDescent="0.2">
      <c r="A56" s="148"/>
      <c r="B56" s="66"/>
      <c r="C56" s="7"/>
      <c r="D56" s="102"/>
      <c r="E56" s="15"/>
      <c r="F56" s="143"/>
    </row>
    <row r="57" spans="1:6" ht="15.95" customHeight="1" x14ac:dyDescent="0.2">
      <c r="A57" s="148"/>
      <c r="B57" s="66"/>
      <c r="C57" s="7"/>
      <c r="D57" s="102"/>
      <c r="E57" s="15"/>
      <c r="F57" s="143"/>
    </row>
    <row r="58" spans="1:6" ht="15.95" customHeight="1" x14ac:dyDescent="0.2">
      <c r="A58" s="148"/>
      <c r="B58" s="66"/>
      <c r="C58" s="7"/>
      <c r="D58" s="102"/>
      <c r="E58" s="15"/>
      <c r="F58" s="143"/>
    </row>
    <row r="59" spans="1:6" ht="15.95" customHeight="1" thickBot="1" x14ac:dyDescent="0.25">
      <c r="A59" s="148"/>
      <c r="B59" s="68"/>
      <c r="C59" s="69"/>
      <c r="D59" s="107"/>
      <c r="E59" s="70"/>
      <c r="F59" s="143"/>
    </row>
    <row r="60" spans="1:6" ht="15.95" customHeight="1" thickBot="1" x14ac:dyDescent="0.25">
      <c r="A60" s="227" t="s">
        <v>1</v>
      </c>
      <c r="B60" s="228"/>
      <c r="C60" s="65">
        <f>SUM(C29,C31:C59)</f>
        <v>0</v>
      </c>
      <c r="D60" s="65">
        <f>SUM(D29,D31:D59)</f>
        <v>0</v>
      </c>
      <c r="E60" s="39">
        <f>SUM(E29,E31:E59)</f>
        <v>0</v>
      </c>
      <c r="F60" s="143"/>
    </row>
    <row r="61" spans="1:6" ht="15.95" customHeight="1" thickBot="1" x14ac:dyDescent="0.25">
      <c r="A61" s="227" t="s">
        <v>2</v>
      </c>
      <c r="B61" s="228"/>
      <c r="C61" s="229">
        <f>SUM(C60:E60)</f>
        <v>0</v>
      </c>
      <c r="D61" s="230"/>
      <c r="E61" s="231"/>
      <c r="F61" s="143"/>
    </row>
    <row r="62" spans="1:6" ht="15.95" customHeight="1" x14ac:dyDescent="0.2">
      <c r="A62" s="148"/>
      <c r="B62" s="13"/>
      <c r="C62" s="4"/>
      <c r="D62" s="101"/>
      <c r="E62" s="14"/>
      <c r="F62" s="143"/>
    </row>
    <row r="63" spans="1:6" ht="15.95" customHeight="1" x14ac:dyDescent="0.2">
      <c r="A63" s="148"/>
      <c r="B63" s="13"/>
      <c r="C63" s="4"/>
      <c r="D63" s="101"/>
      <c r="E63" s="14"/>
      <c r="F63" s="143"/>
    </row>
    <row r="64" spans="1:6" ht="15.95" customHeight="1" x14ac:dyDescent="0.2">
      <c r="A64" s="148"/>
      <c r="B64" s="13"/>
      <c r="C64" s="4"/>
      <c r="D64" s="101"/>
      <c r="E64" s="14"/>
      <c r="F64" s="143"/>
    </row>
    <row r="65" spans="1:6" ht="15.95" customHeight="1" x14ac:dyDescent="0.2">
      <c r="A65" s="148"/>
      <c r="B65" s="6"/>
      <c r="C65" s="7"/>
      <c r="D65" s="102"/>
      <c r="E65" s="15"/>
      <c r="F65" s="143"/>
    </row>
    <row r="66" spans="1:6" ht="15.95" customHeight="1" x14ac:dyDescent="0.2">
      <c r="A66" s="148"/>
      <c r="B66" s="6"/>
      <c r="C66" s="7"/>
      <c r="D66" s="102"/>
      <c r="E66" s="15"/>
      <c r="F66" s="143"/>
    </row>
    <row r="67" spans="1:6" ht="15.95" customHeight="1" x14ac:dyDescent="0.2">
      <c r="A67" s="148"/>
      <c r="B67" s="6"/>
      <c r="C67" s="7"/>
      <c r="D67" s="102"/>
      <c r="E67" s="15"/>
      <c r="F67" s="143"/>
    </row>
    <row r="68" spans="1:6" ht="15.95" customHeight="1" x14ac:dyDescent="0.2">
      <c r="A68" s="148"/>
      <c r="B68" s="6"/>
      <c r="C68" s="7"/>
      <c r="D68" s="102"/>
      <c r="E68" s="15"/>
      <c r="F68" s="143"/>
    </row>
    <row r="69" spans="1:6" ht="15.95" customHeight="1" x14ac:dyDescent="0.2">
      <c r="A69" s="148"/>
      <c r="B69" s="6"/>
      <c r="C69" s="7"/>
      <c r="D69" s="102"/>
      <c r="E69" s="15"/>
      <c r="F69" s="143"/>
    </row>
    <row r="70" spans="1:6" ht="15.95" customHeight="1" x14ac:dyDescent="0.2">
      <c r="A70" s="148"/>
      <c r="B70" s="6"/>
      <c r="C70" s="7"/>
      <c r="D70" s="102"/>
      <c r="E70" s="15"/>
      <c r="F70" s="143"/>
    </row>
    <row r="71" spans="1:6" ht="15.95" customHeight="1" x14ac:dyDescent="0.2">
      <c r="A71" s="148"/>
      <c r="B71" s="6"/>
      <c r="C71" s="7"/>
      <c r="D71" s="102"/>
      <c r="E71" s="15"/>
      <c r="F71" s="143"/>
    </row>
    <row r="72" spans="1:6" ht="15.95" customHeight="1" x14ac:dyDescent="0.2">
      <c r="A72" s="148"/>
      <c r="B72" s="6"/>
      <c r="C72" s="7"/>
      <c r="D72" s="102"/>
      <c r="E72" s="15"/>
      <c r="F72" s="143"/>
    </row>
    <row r="73" spans="1:6" ht="15.95" customHeight="1" x14ac:dyDescent="0.2">
      <c r="A73" s="148"/>
      <c r="B73" s="6"/>
      <c r="C73" s="7"/>
      <c r="D73" s="102"/>
      <c r="E73" s="15"/>
      <c r="F73" s="143"/>
    </row>
    <row r="74" spans="1:6" ht="15.95" customHeight="1" x14ac:dyDescent="0.2">
      <c r="A74" s="148"/>
      <c r="B74" s="6"/>
      <c r="C74" s="7"/>
      <c r="D74" s="102"/>
      <c r="E74" s="15"/>
      <c r="F74" s="143"/>
    </row>
    <row r="75" spans="1:6" ht="15.95" customHeight="1" x14ac:dyDescent="0.2">
      <c r="A75" s="148"/>
      <c r="B75" s="6"/>
      <c r="C75" s="7"/>
      <c r="D75" s="102"/>
      <c r="E75" s="15"/>
      <c r="F75" s="143"/>
    </row>
    <row r="76" spans="1:6" ht="15.95" customHeight="1" x14ac:dyDescent="0.2">
      <c r="A76" s="148"/>
      <c r="B76" s="6"/>
      <c r="C76" s="7"/>
      <c r="D76" s="102"/>
      <c r="E76" s="15"/>
      <c r="F76" s="143"/>
    </row>
    <row r="77" spans="1:6" ht="15.95" customHeight="1" x14ac:dyDescent="0.2">
      <c r="A77" s="148"/>
      <c r="B77" s="6"/>
      <c r="C77" s="9"/>
      <c r="D77" s="103"/>
      <c r="E77" s="8"/>
      <c r="F77" s="143"/>
    </row>
    <row r="78" spans="1:6" ht="15.95" customHeight="1" x14ac:dyDescent="0.2">
      <c r="A78" s="148"/>
      <c r="B78" s="6"/>
      <c r="C78" s="9"/>
      <c r="D78" s="103"/>
      <c r="E78" s="8"/>
      <c r="F78" s="143"/>
    </row>
    <row r="79" spans="1:6" ht="15.95" customHeight="1" x14ac:dyDescent="0.2">
      <c r="A79" s="148"/>
      <c r="B79" s="6"/>
      <c r="C79" s="7"/>
      <c r="D79" s="102"/>
      <c r="E79" s="8"/>
      <c r="F79" s="143"/>
    </row>
    <row r="80" spans="1:6" ht="15.95" customHeight="1" x14ac:dyDescent="0.2">
      <c r="A80" s="148"/>
      <c r="B80" s="6"/>
      <c r="C80" s="9"/>
      <c r="D80" s="103"/>
      <c r="E80" s="8"/>
      <c r="F80" s="143"/>
    </row>
    <row r="81" spans="1:6" ht="15.95" customHeight="1" x14ac:dyDescent="0.2">
      <c r="A81" s="148"/>
      <c r="B81" s="6"/>
      <c r="C81" s="9"/>
      <c r="D81" s="103"/>
      <c r="E81" s="8"/>
      <c r="F81" s="143"/>
    </row>
    <row r="82" spans="1:6" ht="15.95" customHeight="1" x14ac:dyDescent="0.2">
      <c r="A82" s="148"/>
      <c r="B82" s="6"/>
      <c r="C82" s="9"/>
      <c r="D82" s="103"/>
      <c r="E82" s="8"/>
      <c r="F82" s="143"/>
    </row>
    <row r="83" spans="1:6" ht="15.95" customHeight="1" x14ac:dyDescent="0.2">
      <c r="A83" s="148"/>
      <c r="B83" s="6"/>
      <c r="C83" s="9"/>
      <c r="D83" s="103"/>
      <c r="E83" s="8"/>
      <c r="F83" s="143"/>
    </row>
    <row r="84" spans="1:6" ht="15.95" customHeight="1" x14ac:dyDescent="0.2">
      <c r="A84" s="148"/>
      <c r="B84" s="6"/>
      <c r="C84" s="9"/>
      <c r="D84" s="103"/>
      <c r="E84" s="8"/>
      <c r="F84" s="143"/>
    </row>
    <row r="85" spans="1:6" ht="15.95" customHeight="1" x14ac:dyDescent="0.2">
      <c r="A85" s="148"/>
      <c r="B85" s="6"/>
      <c r="C85" s="9"/>
      <c r="D85" s="103"/>
      <c r="E85" s="8"/>
      <c r="F85" s="143"/>
    </row>
    <row r="86" spans="1:6" ht="15.95" customHeight="1" thickBot="1" x14ac:dyDescent="0.25">
      <c r="A86" s="148"/>
      <c r="B86" s="10"/>
      <c r="C86" s="11"/>
      <c r="D86" s="104"/>
      <c r="E86" s="12"/>
      <c r="F86" s="143"/>
    </row>
    <row r="87" spans="1:6" ht="15.95" customHeight="1" thickBot="1" x14ac:dyDescent="0.25">
      <c r="A87" s="227" t="s">
        <v>1</v>
      </c>
      <c r="B87" s="228"/>
      <c r="C87" s="65">
        <f>SUM(C60,C62:C86)</f>
        <v>0</v>
      </c>
      <c r="D87" s="65">
        <f>SUM(D60,D62:D86)</f>
        <v>0</v>
      </c>
      <c r="E87" s="39">
        <f>SUM(E60,E62:E86)</f>
        <v>0</v>
      </c>
    </row>
    <row r="88" spans="1:6" ht="15.95" customHeight="1" thickBot="1" x14ac:dyDescent="0.25">
      <c r="A88" s="227" t="s">
        <v>2</v>
      </c>
      <c r="B88" s="228"/>
      <c r="C88" s="229">
        <f>SUM(C87:E87)</f>
        <v>0</v>
      </c>
      <c r="D88" s="230"/>
      <c r="E88" s="231"/>
    </row>
    <row r="90" spans="1:6" x14ac:dyDescent="0.2">
      <c r="A90" s="1" t="s">
        <v>4</v>
      </c>
    </row>
    <row r="91" spans="1:6" x14ac:dyDescent="0.2">
      <c r="A91" s="1" t="s">
        <v>5</v>
      </c>
    </row>
    <row r="92" spans="1:6" x14ac:dyDescent="0.2">
      <c r="A92" s="2" t="s">
        <v>10</v>
      </c>
    </row>
    <row r="93" spans="1:6" x14ac:dyDescent="0.2">
      <c r="A93" s="1" t="s">
        <v>3</v>
      </c>
    </row>
  </sheetData>
  <sheetProtection algorithmName="SHA-512" hashValue="fONRnvuOSTMbPdcyQhaf9V+LgvCjAIMaEybKZ/dMSpBjOc65uBTPBYGGzlpyjh11I2zFPGoTouOjXYTRni5cew==" saltValue="ZdP1K7eCSjaqzMTdDpigvA==" spinCount="100000" sheet="1" objects="1" scenarios="1"/>
  <mergeCells count="13">
    <mergeCell ref="C30:E30"/>
    <mergeCell ref="C61:E61"/>
    <mergeCell ref="A7:A8"/>
    <mergeCell ref="C88:E88"/>
    <mergeCell ref="A87:B87"/>
    <mergeCell ref="A88:B88"/>
    <mergeCell ref="C7:D7"/>
    <mergeCell ref="A29:B29"/>
    <mergeCell ref="A30:B30"/>
    <mergeCell ref="A60:B60"/>
    <mergeCell ref="A61:B61"/>
    <mergeCell ref="B7:B8"/>
    <mergeCell ref="E7:E8"/>
  </mergeCells>
  <phoneticPr fontId="5" type="noConversion"/>
  <conditionalFormatting sqref="C9:E88">
    <cfRule type="cellIs" dxfId="11" priority="1" stopIfTrue="1" operator="lessThan">
      <formula>0</formula>
    </cfRule>
    <cfRule type="cellIs" dxfId="10" priority="2" stopIfTrue="1" operator="lessThan">
      <formula>0</formula>
    </cfRule>
  </conditionalFormatting>
  <pageMargins left="0.74803149606299213" right="0.74803149606299213" top="0.98425196850393704" bottom="0.59055118110236227" header="0.51181102362204722" footer="0.51181102362204722"/>
  <pageSetup paperSize="9" scale="97" orientation="landscape"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F93"/>
  <sheetViews>
    <sheetView zoomScaleNormal="100" workbookViewId="0">
      <selection activeCell="A9" sqref="A9"/>
    </sheetView>
  </sheetViews>
  <sheetFormatPr defaultRowHeight="12.75" x14ac:dyDescent="0.2"/>
  <cols>
    <col min="1" max="1" width="11.140625" style="1" customWidth="1"/>
    <col min="2" max="2" width="74.28515625" style="1" customWidth="1"/>
    <col min="3" max="6" width="17.140625" style="1" customWidth="1"/>
    <col min="7" max="16384" width="9.140625" style="1"/>
  </cols>
  <sheetData>
    <row r="1" spans="1:6" ht="18" customHeight="1" x14ac:dyDescent="0.25">
      <c r="A1" s="116">
        <f>'KS 1'!A1</f>
        <v>2018</v>
      </c>
      <c r="B1" s="16" t="s">
        <v>56</v>
      </c>
      <c r="C1" s="17"/>
      <c r="D1" s="17"/>
      <c r="E1" s="17"/>
    </row>
    <row r="2" spans="1:6" ht="18" customHeight="1" x14ac:dyDescent="0.2">
      <c r="A2" s="21"/>
      <c r="B2" s="115" t="str">
        <f>IF('KS 1'!B2="","",'KS 1'!B2)</f>
        <v/>
      </c>
      <c r="C2" s="18" t="s">
        <v>50</v>
      </c>
      <c r="D2" s="18"/>
      <c r="E2" s="17"/>
    </row>
    <row r="3" spans="1:6" ht="18" customHeight="1" x14ac:dyDescent="0.2">
      <c r="A3" s="17"/>
      <c r="B3" s="117" t="str">
        <f>IF('KS 1'!B3="","",'KS 1'!B3)</f>
        <v/>
      </c>
      <c r="C3" s="19" t="s">
        <v>51</v>
      </c>
      <c r="D3" s="19"/>
      <c r="E3" s="17"/>
    </row>
    <row r="4" spans="1:6" ht="18" customHeight="1" x14ac:dyDescent="0.2">
      <c r="A4" s="118" t="s">
        <v>28</v>
      </c>
      <c r="B4" s="115" t="str">
        <f>IF('KS 1'!B4="","",'KS 1'!B4)</f>
        <v/>
      </c>
      <c r="C4" s="19" t="s">
        <v>9</v>
      </c>
      <c r="D4" s="19"/>
      <c r="E4" s="17"/>
    </row>
    <row r="5" spans="1:6" ht="18" customHeight="1" x14ac:dyDescent="0.2">
      <c r="A5" s="118" t="s">
        <v>49</v>
      </c>
      <c r="B5" s="115" t="str">
        <f>IF('KS 1'!B5="","",'KS 1'!B5)</f>
        <v/>
      </c>
      <c r="C5" s="17" t="s">
        <v>48</v>
      </c>
      <c r="D5" s="17"/>
      <c r="E5" s="17"/>
    </row>
    <row r="6" spans="1:6" ht="13.5" thickBot="1" x14ac:dyDescent="0.25"/>
    <row r="7" spans="1:6" ht="15" x14ac:dyDescent="0.25">
      <c r="A7" s="238" t="s">
        <v>91</v>
      </c>
      <c r="B7" s="236" t="s">
        <v>0</v>
      </c>
      <c r="C7" s="232" t="s">
        <v>78</v>
      </c>
      <c r="D7" s="233"/>
      <c r="E7" s="234" t="s">
        <v>87</v>
      </c>
    </row>
    <row r="8" spans="1:6" ht="15.75" thickBot="1" x14ac:dyDescent="0.3">
      <c r="A8" s="239"/>
      <c r="B8" s="237"/>
      <c r="C8" s="108" t="s">
        <v>76</v>
      </c>
      <c r="D8" s="109" t="s">
        <v>77</v>
      </c>
      <c r="E8" s="235"/>
    </row>
    <row r="9" spans="1:6" ht="15.95" customHeight="1" x14ac:dyDescent="0.2">
      <c r="A9" s="148"/>
      <c r="B9" s="3"/>
      <c r="C9" s="4"/>
      <c r="D9" s="101"/>
      <c r="E9" s="5"/>
      <c r="F9" s="143"/>
    </row>
    <row r="10" spans="1:6" ht="15.95" customHeight="1" x14ac:dyDescent="0.2">
      <c r="A10" s="148"/>
      <c r="B10" s="6"/>
      <c r="C10" s="7"/>
      <c r="D10" s="102"/>
      <c r="E10" s="8"/>
      <c r="F10" s="143"/>
    </row>
    <row r="11" spans="1:6" ht="15.95" customHeight="1" x14ac:dyDescent="0.2">
      <c r="A11" s="148"/>
      <c r="B11" s="6"/>
      <c r="C11" s="7"/>
      <c r="D11" s="102"/>
      <c r="E11" s="8"/>
      <c r="F11" s="143"/>
    </row>
    <row r="12" spans="1:6" ht="15.95" customHeight="1" x14ac:dyDescent="0.2">
      <c r="A12" s="148"/>
      <c r="B12" s="6"/>
      <c r="C12" s="7"/>
      <c r="D12" s="102"/>
      <c r="E12" s="8"/>
      <c r="F12" s="143"/>
    </row>
    <row r="13" spans="1:6" ht="15.95" customHeight="1" x14ac:dyDescent="0.2">
      <c r="A13" s="148"/>
      <c r="B13" s="6"/>
      <c r="C13" s="7"/>
      <c r="D13" s="102"/>
      <c r="E13" s="8"/>
      <c r="F13" s="143"/>
    </row>
    <row r="14" spans="1:6" ht="15.95" customHeight="1" x14ac:dyDescent="0.2">
      <c r="A14" s="148"/>
      <c r="B14" s="6"/>
      <c r="C14" s="9"/>
      <c r="D14" s="103"/>
      <c r="E14" s="8"/>
      <c r="F14" s="143"/>
    </row>
    <row r="15" spans="1:6" ht="15.95" customHeight="1" x14ac:dyDescent="0.2">
      <c r="A15" s="148"/>
      <c r="B15" s="6"/>
      <c r="C15" s="9"/>
      <c r="D15" s="103"/>
      <c r="E15" s="8"/>
      <c r="F15" s="143"/>
    </row>
    <row r="16" spans="1:6" ht="15.95" customHeight="1" x14ac:dyDescent="0.2">
      <c r="A16" s="148"/>
      <c r="B16" s="6"/>
      <c r="C16" s="9"/>
      <c r="D16" s="103"/>
      <c r="E16" s="8"/>
      <c r="F16" s="143"/>
    </row>
    <row r="17" spans="1:6" ht="15.95" customHeight="1" x14ac:dyDescent="0.2">
      <c r="A17" s="148"/>
      <c r="B17" s="20"/>
      <c r="C17" s="9"/>
      <c r="D17" s="103"/>
      <c r="E17" s="8"/>
      <c r="F17" s="143"/>
    </row>
    <row r="18" spans="1:6" ht="15.95" customHeight="1" x14ac:dyDescent="0.2">
      <c r="A18" s="148"/>
      <c r="B18" s="6"/>
      <c r="C18" s="9"/>
      <c r="D18" s="103"/>
      <c r="E18" s="8"/>
      <c r="F18" s="143"/>
    </row>
    <row r="19" spans="1:6" ht="15.95" customHeight="1" x14ac:dyDescent="0.2">
      <c r="A19" s="148"/>
      <c r="B19" s="6"/>
      <c r="C19" s="9"/>
      <c r="D19" s="103"/>
      <c r="E19" s="8"/>
      <c r="F19" s="143"/>
    </row>
    <row r="20" spans="1:6" ht="15.95" customHeight="1" x14ac:dyDescent="0.2">
      <c r="A20" s="148"/>
      <c r="B20" s="6"/>
      <c r="C20" s="9"/>
      <c r="D20" s="103"/>
      <c r="E20" s="8"/>
      <c r="F20" s="143"/>
    </row>
    <row r="21" spans="1:6" ht="15.95" customHeight="1" x14ac:dyDescent="0.2">
      <c r="A21" s="148" t="s">
        <v>73</v>
      </c>
      <c r="B21" s="6" t="s">
        <v>73</v>
      </c>
      <c r="C21" s="147"/>
      <c r="D21" s="103"/>
      <c r="E21" s="8"/>
      <c r="F21" s="143"/>
    </row>
    <row r="22" spans="1:6" ht="15.95" customHeight="1" x14ac:dyDescent="0.2">
      <c r="A22" s="148" t="s">
        <v>73</v>
      </c>
      <c r="B22" s="6" t="s">
        <v>73</v>
      </c>
      <c r="C22" s="9"/>
      <c r="D22" s="103"/>
      <c r="E22" s="8"/>
      <c r="F22" s="143"/>
    </row>
    <row r="23" spans="1:6" ht="15.95" customHeight="1" x14ac:dyDescent="0.2">
      <c r="A23" s="148" t="s">
        <v>73</v>
      </c>
      <c r="B23" s="6" t="s">
        <v>73</v>
      </c>
      <c r="C23" s="9"/>
      <c r="D23" s="103"/>
      <c r="E23" s="8"/>
      <c r="F23" s="143"/>
    </row>
    <row r="24" spans="1:6" ht="15.95" customHeight="1" x14ac:dyDescent="0.2">
      <c r="A24" s="148" t="s">
        <v>73</v>
      </c>
      <c r="B24" s="6" t="s">
        <v>73</v>
      </c>
      <c r="C24" s="9"/>
      <c r="D24" s="103"/>
      <c r="E24" s="8"/>
      <c r="F24" s="143"/>
    </row>
    <row r="25" spans="1:6" ht="15.95" customHeight="1" x14ac:dyDescent="0.2">
      <c r="A25" s="148" t="s">
        <v>73</v>
      </c>
      <c r="B25" s="6"/>
      <c r="C25" s="9"/>
      <c r="D25" s="103"/>
      <c r="E25" s="8"/>
      <c r="F25" s="143"/>
    </row>
    <row r="26" spans="1:6" ht="15.95" customHeight="1" x14ac:dyDescent="0.2">
      <c r="A26" s="148"/>
      <c r="B26" s="6"/>
      <c r="C26" s="9"/>
      <c r="D26" s="103"/>
      <c r="E26" s="8"/>
      <c r="F26" s="143"/>
    </row>
    <row r="27" spans="1:6" ht="15.95" customHeight="1" x14ac:dyDescent="0.2">
      <c r="A27" s="148"/>
      <c r="B27" s="6"/>
      <c r="C27" s="9"/>
      <c r="D27" s="103"/>
      <c r="E27" s="8"/>
      <c r="F27" s="143"/>
    </row>
    <row r="28" spans="1:6" ht="15.95" customHeight="1" thickBot="1" x14ac:dyDescent="0.25">
      <c r="A28" s="148"/>
      <c r="B28" s="10"/>
      <c r="C28" s="11"/>
      <c r="D28" s="104"/>
      <c r="E28" s="12"/>
      <c r="F28" s="143"/>
    </row>
    <row r="29" spans="1:6" ht="15.95" customHeight="1" thickBot="1" x14ac:dyDescent="0.25">
      <c r="A29" s="227" t="s">
        <v>1</v>
      </c>
      <c r="B29" s="228"/>
      <c r="C29" s="38">
        <f>SUM(C9:C28)</f>
        <v>0</v>
      </c>
      <c r="D29" s="38">
        <f>SUM(D9:D28)</f>
        <v>0</v>
      </c>
      <c r="E29" s="39">
        <f>SUM(E9:E28)</f>
        <v>0</v>
      </c>
      <c r="F29" s="143"/>
    </row>
    <row r="30" spans="1:6" ht="15.95" customHeight="1" thickBot="1" x14ac:dyDescent="0.25">
      <c r="A30" s="227" t="s">
        <v>2</v>
      </c>
      <c r="B30" s="228"/>
      <c r="C30" s="229">
        <f>SUM(C29:E29)</f>
        <v>0</v>
      </c>
      <c r="D30" s="230"/>
      <c r="E30" s="231"/>
      <c r="F30" s="143"/>
    </row>
    <row r="31" spans="1:6" ht="15.95" customHeight="1" x14ac:dyDescent="0.2">
      <c r="A31" s="148"/>
      <c r="B31" s="71"/>
      <c r="C31" s="72"/>
      <c r="D31" s="105"/>
      <c r="E31" s="73"/>
      <c r="F31" s="143"/>
    </row>
    <row r="32" spans="1:6" ht="15.95" customHeight="1" x14ac:dyDescent="0.2">
      <c r="A32" s="148"/>
      <c r="B32" s="74"/>
      <c r="C32" s="75"/>
      <c r="D32" s="106"/>
      <c r="E32" s="76"/>
      <c r="F32" s="143"/>
    </row>
    <row r="33" spans="1:6" ht="15.95" customHeight="1" x14ac:dyDescent="0.2">
      <c r="A33" s="148"/>
      <c r="B33" s="74"/>
      <c r="C33" s="75"/>
      <c r="D33" s="106"/>
      <c r="E33" s="76"/>
      <c r="F33" s="143"/>
    </row>
    <row r="34" spans="1:6" ht="15.95" customHeight="1" x14ac:dyDescent="0.2">
      <c r="A34" s="148"/>
      <c r="B34" s="74"/>
      <c r="C34" s="75"/>
      <c r="D34" s="106"/>
      <c r="E34" s="76"/>
      <c r="F34" s="143"/>
    </row>
    <row r="35" spans="1:6" ht="15.95" customHeight="1" x14ac:dyDescent="0.2">
      <c r="A35" s="148"/>
      <c r="B35" s="66"/>
      <c r="C35" s="7"/>
      <c r="D35" s="102"/>
      <c r="E35" s="15"/>
      <c r="F35" s="143"/>
    </row>
    <row r="36" spans="1:6" ht="15.95" customHeight="1" x14ac:dyDescent="0.2">
      <c r="A36" s="148"/>
      <c r="B36" s="67"/>
      <c r="C36" s="4"/>
      <c r="D36" s="101"/>
      <c r="E36" s="14"/>
      <c r="F36" s="143"/>
    </row>
    <row r="37" spans="1:6" ht="15.95" customHeight="1" x14ac:dyDescent="0.2">
      <c r="A37" s="148"/>
      <c r="B37" s="67"/>
      <c r="C37" s="4"/>
      <c r="D37" s="101"/>
      <c r="E37" s="14"/>
      <c r="F37" s="143"/>
    </row>
    <row r="38" spans="1:6" ht="15.95" customHeight="1" x14ac:dyDescent="0.2">
      <c r="A38" s="148"/>
      <c r="B38" s="66"/>
      <c r="C38" s="7"/>
      <c r="D38" s="102"/>
      <c r="E38" s="15"/>
      <c r="F38" s="143"/>
    </row>
    <row r="39" spans="1:6" ht="15.95" customHeight="1" x14ac:dyDescent="0.2">
      <c r="A39" s="148"/>
      <c r="B39" s="66"/>
      <c r="C39" s="7"/>
      <c r="D39" s="102"/>
      <c r="E39" s="15"/>
      <c r="F39" s="143"/>
    </row>
    <row r="40" spans="1:6" ht="15.95" customHeight="1" x14ac:dyDescent="0.2">
      <c r="A40" s="148"/>
      <c r="B40" s="66"/>
      <c r="C40" s="7"/>
      <c r="D40" s="102"/>
      <c r="E40" s="15"/>
      <c r="F40" s="143"/>
    </row>
    <row r="41" spans="1:6" ht="15.95" customHeight="1" x14ac:dyDescent="0.2">
      <c r="A41" s="148"/>
      <c r="B41" s="66"/>
      <c r="C41" s="7"/>
      <c r="D41" s="102"/>
      <c r="E41" s="15"/>
      <c r="F41" s="143"/>
    </row>
    <row r="42" spans="1:6" ht="15.95" customHeight="1" x14ac:dyDescent="0.2">
      <c r="A42" s="148"/>
      <c r="B42" s="66"/>
      <c r="C42" s="7"/>
      <c r="D42" s="102"/>
      <c r="E42" s="15"/>
      <c r="F42" s="143"/>
    </row>
    <row r="43" spans="1:6" ht="15.95" customHeight="1" x14ac:dyDescent="0.2">
      <c r="A43" s="148"/>
      <c r="B43" s="66"/>
      <c r="C43" s="7"/>
      <c r="D43" s="102"/>
      <c r="E43" s="15"/>
      <c r="F43" s="143"/>
    </row>
    <row r="44" spans="1:6" ht="15.95" customHeight="1" x14ac:dyDescent="0.2">
      <c r="A44" s="148"/>
      <c r="B44" s="66"/>
      <c r="C44" s="7"/>
      <c r="D44" s="102"/>
      <c r="E44" s="15"/>
      <c r="F44" s="143"/>
    </row>
    <row r="45" spans="1:6" ht="15.95" customHeight="1" x14ac:dyDescent="0.2">
      <c r="A45" s="148"/>
      <c r="B45" s="66"/>
      <c r="C45" s="7"/>
      <c r="D45" s="102"/>
      <c r="E45" s="15"/>
      <c r="F45" s="143"/>
    </row>
    <row r="46" spans="1:6" ht="15.95" customHeight="1" x14ac:dyDescent="0.2">
      <c r="A46" s="148"/>
      <c r="B46" s="66"/>
      <c r="C46" s="7"/>
      <c r="D46" s="102"/>
      <c r="E46" s="15"/>
      <c r="F46" s="143"/>
    </row>
    <row r="47" spans="1:6" ht="15.95" customHeight="1" x14ac:dyDescent="0.2">
      <c r="A47" s="148"/>
      <c r="B47" s="66"/>
      <c r="C47" s="7"/>
      <c r="D47" s="102"/>
      <c r="E47" s="15"/>
      <c r="F47" s="143"/>
    </row>
    <row r="48" spans="1:6" ht="15.95" customHeight="1" x14ac:dyDescent="0.2">
      <c r="A48" s="148"/>
      <c r="B48" s="66"/>
      <c r="C48" s="7"/>
      <c r="D48" s="102"/>
      <c r="E48" s="15"/>
      <c r="F48" s="143"/>
    </row>
    <row r="49" spans="1:6" ht="15.95" customHeight="1" x14ac:dyDescent="0.2">
      <c r="A49" s="148"/>
      <c r="B49" s="66"/>
      <c r="C49" s="7"/>
      <c r="D49" s="102"/>
      <c r="E49" s="15"/>
      <c r="F49" s="143"/>
    </row>
    <row r="50" spans="1:6" ht="15.95" customHeight="1" x14ac:dyDescent="0.2">
      <c r="A50" s="148"/>
      <c r="B50" s="66"/>
      <c r="C50" s="7"/>
      <c r="D50" s="102"/>
      <c r="E50" s="15"/>
      <c r="F50" s="143"/>
    </row>
    <row r="51" spans="1:6" ht="15.95" customHeight="1" x14ac:dyDescent="0.2">
      <c r="A51" s="148"/>
      <c r="B51" s="66"/>
      <c r="C51" s="7"/>
      <c r="D51" s="102"/>
      <c r="E51" s="15"/>
      <c r="F51" s="143"/>
    </row>
    <row r="52" spans="1:6" ht="15.95" customHeight="1" x14ac:dyDescent="0.2">
      <c r="A52" s="148"/>
      <c r="B52" s="66"/>
      <c r="C52" s="7"/>
      <c r="D52" s="102"/>
      <c r="E52" s="15"/>
      <c r="F52" s="143"/>
    </row>
    <row r="53" spans="1:6" ht="15.95" customHeight="1" x14ac:dyDescent="0.2">
      <c r="A53" s="148"/>
      <c r="B53" s="66"/>
      <c r="C53" s="7"/>
      <c r="D53" s="102"/>
      <c r="E53" s="15"/>
      <c r="F53" s="143"/>
    </row>
    <row r="54" spans="1:6" ht="15.95" customHeight="1" x14ac:dyDescent="0.2">
      <c r="A54" s="148"/>
      <c r="B54" s="66"/>
      <c r="C54" s="7"/>
      <c r="D54" s="102"/>
      <c r="E54" s="15"/>
      <c r="F54" s="143"/>
    </row>
    <row r="55" spans="1:6" ht="15.95" customHeight="1" x14ac:dyDescent="0.2">
      <c r="A55" s="148"/>
      <c r="B55" s="66"/>
      <c r="C55" s="7"/>
      <c r="D55" s="102"/>
      <c r="E55" s="15"/>
      <c r="F55" s="143"/>
    </row>
    <row r="56" spans="1:6" ht="15.95" customHeight="1" x14ac:dyDescent="0.2">
      <c r="A56" s="148"/>
      <c r="B56" s="66"/>
      <c r="C56" s="7"/>
      <c r="D56" s="102"/>
      <c r="E56" s="15"/>
      <c r="F56" s="143"/>
    </row>
    <row r="57" spans="1:6" ht="15.95" customHeight="1" x14ac:dyDescent="0.2">
      <c r="A57" s="148"/>
      <c r="B57" s="66"/>
      <c r="C57" s="7"/>
      <c r="D57" s="102"/>
      <c r="E57" s="15"/>
      <c r="F57" s="143"/>
    </row>
    <row r="58" spans="1:6" ht="15.95" customHeight="1" x14ac:dyDescent="0.2">
      <c r="A58" s="148"/>
      <c r="B58" s="66"/>
      <c r="C58" s="7"/>
      <c r="D58" s="102"/>
      <c r="E58" s="15"/>
      <c r="F58" s="143"/>
    </row>
    <row r="59" spans="1:6" ht="15.95" customHeight="1" thickBot="1" x14ac:dyDescent="0.25">
      <c r="A59" s="148"/>
      <c r="B59" s="68"/>
      <c r="C59" s="69"/>
      <c r="D59" s="107"/>
      <c r="E59" s="70"/>
      <c r="F59" s="143"/>
    </row>
    <row r="60" spans="1:6" ht="15.95" customHeight="1" thickBot="1" x14ac:dyDescent="0.25">
      <c r="A60" s="227" t="s">
        <v>1</v>
      </c>
      <c r="B60" s="228"/>
      <c r="C60" s="65">
        <f>SUM(C29,C31:C59)</f>
        <v>0</v>
      </c>
      <c r="D60" s="65">
        <f>SUM(D29,D31:D59)</f>
        <v>0</v>
      </c>
      <c r="E60" s="39">
        <f>SUM(E29,E31:E59)</f>
        <v>0</v>
      </c>
      <c r="F60" s="143"/>
    </row>
    <row r="61" spans="1:6" ht="15.95" customHeight="1" thickBot="1" x14ac:dyDescent="0.25">
      <c r="A61" s="227" t="s">
        <v>2</v>
      </c>
      <c r="B61" s="228"/>
      <c r="C61" s="229">
        <f>SUM(C60:E60)</f>
        <v>0</v>
      </c>
      <c r="D61" s="230"/>
      <c r="E61" s="231"/>
      <c r="F61" s="143"/>
    </row>
    <row r="62" spans="1:6" ht="15.95" customHeight="1" x14ac:dyDescent="0.2">
      <c r="A62" s="148"/>
      <c r="B62" s="13"/>
      <c r="C62" s="4"/>
      <c r="D62" s="101"/>
      <c r="E62" s="14"/>
      <c r="F62" s="143"/>
    </row>
    <row r="63" spans="1:6" ht="15.95" customHeight="1" x14ac:dyDescent="0.2">
      <c r="A63" s="148"/>
      <c r="B63" s="13"/>
      <c r="C63" s="4"/>
      <c r="D63" s="101"/>
      <c r="E63" s="14"/>
      <c r="F63" s="143"/>
    </row>
    <row r="64" spans="1:6" ht="15.95" customHeight="1" x14ac:dyDescent="0.2">
      <c r="A64" s="148"/>
      <c r="B64" s="13"/>
      <c r="C64" s="4"/>
      <c r="D64" s="101"/>
      <c r="E64" s="14"/>
      <c r="F64" s="143"/>
    </row>
    <row r="65" spans="1:6" ht="15.95" customHeight="1" x14ac:dyDescent="0.2">
      <c r="A65" s="148"/>
      <c r="B65" s="6"/>
      <c r="C65" s="7"/>
      <c r="D65" s="102"/>
      <c r="E65" s="15"/>
      <c r="F65" s="143"/>
    </row>
    <row r="66" spans="1:6" ht="15.95" customHeight="1" x14ac:dyDescent="0.2">
      <c r="A66" s="148"/>
      <c r="B66" s="6"/>
      <c r="C66" s="7"/>
      <c r="D66" s="102"/>
      <c r="E66" s="15"/>
      <c r="F66" s="143"/>
    </row>
    <row r="67" spans="1:6" ht="15.95" customHeight="1" x14ac:dyDescent="0.2">
      <c r="A67" s="148"/>
      <c r="B67" s="6"/>
      <c r="C67" s="7"/>
      <c r="D67" s="102"/>
      <c r="E67" s="15"/>
      <c r="F67" s="143"/>
    </row>
    <row r="68" spans="1:6" ht="15.95" customHeight="1" x14ac:dyDescent="0.2">
      <c r="A68" s="148"/>
      <c r="B68" s="6"/>
      <c r="C68" s="7"/>
      <c r="D68" s="102"/>
      <c r="E68" s="15"/>
      <c r="F68" s="143"/>
    </row>
    <row r="69" spans="1:6" ht="15.95" customHeight="1" x14ac:dyDescent="0.2">
      <c r="A69" s="148"/>
      <c r="B69" s="6"/>
      <c r="C69" s="7"/>
      <c r="D69" s="102"/>
      <c r="E69" s="15"/>
      <c r="F69" s="143"/>
    </row>
    <row r="70" spans="1:6" ht="15.95" customHeight="1" x14ac:dyDescent="0.2">
      <c r="A70" s="148"/>
      <c r="B70" s="6"/>
      <c r="C70" s="7"/>
      <c r="D70" s="102"/>
      <c r="E70" s="15"/>
      <c r="F70" s="143"/>
    </row>
    <row r="71" spans="1:6" ht="15.95" customHeight="1" x14ac:dyDescent="0.2">
      <c r="A71" s="148"/>
      <c r="B71" s="6"/>
      <c r="C71" s="7"/>
      <c r="D71" s="102"/>
      <c r="E71" s="15"/>
      <c r="F71" s="143"/>
    </row>
    <row r="72" spans="1:6" ht="15.95" customHeight="1" x14ac:dyDescent="0.2">
      <c r="A72" s="148"/>
      <c r="B72" s="6"/>
      <c r="C72" s="7"/>
      <c r="D72" s="102"/>
      <c r="E72" s="15"/>
      <c r="F72" s="143"/>
    </row>
    <row r="73" spans="1:6" ht="15.95" customHeight="1" x14ac:dyDescent="0.2">
      <c r="A73" s="148"/>
      <c r="B73" s="6"/>
      <c r="C73" s="7"/>
      <c r="D73" s="102"/>
      <c r="E73" s="15"/>
      <c r="F73" s="143"/>
    </row>
    <row r="74" spans="1:6" ht="15.95" customHeight="1" x14ac:dyDescent="0.2">
      <c r="A74" s="148"/>
      <c r="B74" s="6"/>
      <c r="C74" s="7"/>
      <c r="D74" s="102"/>
      <c r="E74" s="15"/>
      <c r="F74" s="143"/>
    </row>
    <row r="75" spans="1:6" ht="15.95" customHeight="1" x14ac:dyDescent="0.2">
      <c r="A75" s="148"/>
      <c r="B75" s="6"/>
      <c r="C75" s="7"/>
      <c r="D75" s="102"/>
      <c r="E75" s="15"/>
      <c r="F75" s="143"/>
    </row>
    <row r="76" spans="1:6" ht="15.95" customHeight="1" x14ac:dyDescent="0.2">
      <c r="A76" s="148"/>
      <c r="B76" s="6"/>
      <c r="C76" s="7"/>
      <c r="D76" s="102"/>
      <c r="E76" s="15"/>
      <c r="F76" s="143"/>
    </row>
    <row r="77" spans="1:6" ht="15.95" customHeight="1" x14ac:dyDescent="0.2">
      <c r="A77" s="148"/>
      <c r="B77" s="6"/>
      <c r="C77" s="9"/>
      <c r="D77" s="103"/>
      <c r="E77" s="8"/>
      <c r="F77" s="143"/>
    </row>
    <row r="78" spans="1:6" ht="15.95" customHeight="1" x14ac:dyDescent="0.2">
      <c r="A78" s="148"/>
      <c r="B78" s="6"/>
      <c r="C78" s="9"/>
      <c r="D78" s="103"/>
      <c r="E78" s="8"/>
      <c r="F78" s="143"/>
    </row>
    <row r="79" spans="1:6" ht="15.95" customHeight="1" x14ac:dyDescent="0.2">
      <c r="A79" s="148"/>
      <c r="B79" s="6"/>
      <c r="C79" s="7"/>
      <c r="D79" s="102"/>
      <c r="E79" s="8"/>
      <c r="F79" s="143"/>
    </row>
    <row r="80" spans="1:6" ht="15.95" customHeight="1" x14ac:dyDescent="0.2">
      <c r="A80" s="148"/>
      <c r="B80" s="6"/>
      <c r="C80" s="9"/>
      <c r="D80" s="103"/>
      <c r="E80" s="8"/>
      <c r="F80" s="143"/>
    </row>
    <row r="81" spans="1:6" ht="15.95" customHeight="1" x14ac:dyDescent="0.2">
      <c r="A81" s="148"/>
      <c r="B81" s="6"/>
      <c r="C81" s="9"/>
      <c r="D81" s="103"/>
      <c r="E81" s="8"/>
      <c r="F81" s="143"/>
    </row>
    <row r="82" spans="1:6" ht="15.95" customHeight="1" x14ac:dyDescent="0.2">
      <c r="A82" s="148"/>
      <c r="B82" s="6"/>
      <c r="C82" s="9"/>
      <c r="D82" s="103"/>
      <c r="E82" s="8"/>
      <c r="F82" s="143"/>
    </row>
    <row r="83" spans="1:6" ht="15.95" customHeight="1" x14ac:dyDescent="0.2">
      <c r="A83" s="148"/>
      <c r="B83" s="6"/>
      <c r="C83" s="9"/>
      <c r="D83" s="103"/>
      <c r="E83" s="8"/>
      <c r="F83" s="143"/>
    </row>
    <row r="84" spans="1:6" ht="15.95" customHeight="1" x14ac:dyDescent="0.2">
      <c r="A84" s="148"/>
      <c r="B84" s="6"/>
      <c r="C84" s="9"/>
      <c r="D84" s="103"/>
      <c r="E84" s="8"/>
      <c r="F84" s="143"/>
    </row>
    <row r="85" spans="1:6" ht="15.95" customHeight="1" x14ac:dyDescent="0.2">
      <c r="A85" s="148"/>
      <c r="B85" s="6"/>
      <c r="C85" s="9"/>
      <c r="D85" s="103"/>
      <c r="E85" s="8"/>
      <c r="F85" s="143"/>
    </row>
    <row r="86" spans="1:6" ht="15.95" customHeight="1" thickBot="1" x14ac:dyDescent="0.25">
      <c r="A86" s="148"/>
      <c r="B86" s="10"/>
      <c r="C86" s="11"/>
      <c r="D86" s="104"/>
      <c r="E86" s="12"/>
      <c r="F86" s="143"/>
    </row>
    <row r="87" spans="1:6" ht="15.95" customHeight="1" thickBot="1" x14ac:dyDescent="0.25">
      <c r="A87" s="227" t="s">
        <v>1</v>
      </c>
      <c r="B87" s="228"/>
      <c r="C87" s="65">
        <f>SUM(C60,C62:C86)</f>
        <v>0</v>
      </c>
      <c r="D87" s="65">
        <f>SUM(D60,D62:D86)</f>
        <v>0</v>
      </c>
      <c r="E87" s="39">
        <f>SUM(E60,E62:E86)</f>
        <v>0</v>
      </c>
    </row>
    <row r="88" spans="1:6" ht="15.95" customHeight="1" thickBot="1" x14ac:dyDescent="0.25">
      <c r="A88" s="227" t="s">
        <v>2</v>
      </c>
      <c r="B88" s="228"/>
      <c r="C88" s="229">
        <f>SUM(C87:E87)</f>
        <v>0</v>
      </c>
      <c r="D88" s="230"/>
      <c r="E88" s="231"/>
    </row>
    <row r="90" spans="1:6" x14ac:dyDescent="0.2">
      <c r="A90" s="1" t="s">
        <v>4</v>
      </c>
    </row>
    <row r="91" spans="1:6" x14ac:dyDescent="0.2">
      <c r="A91" s="1" t="s">
        <v>5</v>
      </c>
    </row>
    <row r="92" spans="1:6" x14ac:dyDescent="0.2">
      <c r="A92" s="2" t="s">
        <v>10</v>
      </c>
    </row>
    <row r="93" spans="1:6" x14ac:dyDescent="0.2">
      <c r="A93" s="1" t="s">
        <v>3</v>
      </c>
    </row>
  </sheetData>
  <sheetProtection algorithmName="SHA-512" hashValue="IzfwHxIygWIHwcugOdrok0jAEHlhjff9C/eDEQV5QJLEIX9A48amMMeXl4Gs9aIducFqsV+owDExBB2kd1781Q==" saltValue="5H2LstijrbNOl2rODqdCxw==" spinCount="100000" sheet="1" objects="1" scenarios="1"/>
  <mergeCells count="13">
    <mergeCell ref="C30:E30"/>
    <mergeCell ref="C61:E61"/>
    <mergeCell ref="A7:A8"/>
    <mergeCell ref="C88:E88"/>
    <mergeCell ref="A87:B87"/>
    <mergeCell ref="A88:B88"/>
    <mergeCell ref="C7:D7"/>
    <mergeCell ref="A29:B29"/>
    <mergeCell ref="A30:B30"/>
    <mergeCell ref="A60:B60"/>
    <mergeCell ref="A61:B61"/>
    <mergeCell ref="B7:B8"/>
    <mergeCell ref="E7:E8"/>
  </mergeCells>
  <phoneticPr fontId="5" type="noConversion"/>
  <conditionalFormatting sqref="C9:E88">
    <cfRule type="cellIs" dxfId="9" priority="1" stopIfTrue="1" operator="lessThan">
      <formula>0</formula>
    </cfRule>
    <cfRule type="cellIs" dxfId="8" priority="2" stopIfTrue="1" operator="lessThan">
      <formula>0</formula>
    </cfRule>
  </conditionalFormatting>
  <pageMargins left="0.74803149606299213" right="0.74803149606299213" top="0.98425196850393704" bottom="0.59055118110236227" header="0.51181102362204722" footer="0.51181102362204722"/>
  <pageSetup paperSize="9" scale="97" orientation="landscape" r:id="rId1"/>
  <headerFooter alignWithMargins="0"/>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93"/>
  <sheetViews>
    <sheetView zoomScaleNormal="100" workbookViewId="0">
      <selection activeCell="A62" sqref="A62:A86"/>
    </sheetView>
  </sheetViews>
  <sheetFormatPr defaultRowHeight="12.75" x14ac:dyDescent="0.2"/>
  <cols>
    <col min="1" max="1" width="11.140625" style="1" customWidth="1"/>
    <col min="2" max="2" width="74.28515625" style="1" customWidth="1"/>
    <col min="3" max="5" width="17.140625" style="1" customWidth="1"/>
    <col min="6" max="6" width="17" style="1" customWidth="1"/>
    <col min="7" max="16384" width="9.140625" style="1"/>
  </cols>
  <sheetData>
    <row r="1" spans="1:6" ht="18" customHeight="1" x14ac:dyDescent="0.25">
      <c r="A1" s="116">
        <f>'KS 1'!A1</f>
        <v>2018</v>
      </c>
      <c r="B1" s="16" t="s">
        <v>57</v>
      </c>
      <c r="C1" s="17"/>
      <c r="D1" s="17"/>
      <c r="E1" s="17"/>
    </row>
    <row r="2" spans="1:6" ht="18" customHeight="1" x14ac:dyDescent="0.2">
      <c r="A2" s="21"/>
      <c r="B2" s="115" t="str">
        <f>IF('KS 1'!B2="","",'KS 1'!B2)</f>
        <v/>
      </c>
      <c r="C2" s="18" t="s">
        <v>50</v>
      </c>
      <c r="D2" s="18"/>
      <c r="E2" s="17"/>
    </row>
    <row r="3" spans="1:6" ht="18" customHeight="1" x14ac:dyDescent="0.2">
      <c r="A3" s="17"/>
      <c r="B3" s="117" t="str">
        <f>IF('KS 1'!B3="","",'KS 1'!B3)</f>
        <v/>
      </c>
      <c r="C3" s="19" t="s">
        <v>51</v>
      </c>
      <c r="D3" s="19"/>
      <c r="E3" s="17"/>
    </row>
    <row r="4" spans="1:6" ht="18" customHeight="1" x14ac:dyDescent="0.2">
      <c r="A4" s="118" t="s">
        <v>28</v>
      </c>
      <c r="B4" s="115" t="str">
        <f>IF('KS 1'!B4="","",'KS 1'!B4)</f>
        <v/>
      </c>
      <c r="C4" s="19" t="s">
        <v>9</v>
      </c>
      <c r="D4" s="19"/>
      <c r="E4" s="17"/>
    </row>
    <row r="5" spans="1:6" ht="18" customHeight="1" x14ac:dyDescent="0.2">
      <c r="A5" s="118" t="s">
        <v>49</v>
      </c>
      <c r="B5" s="115" t="str">
        <f>IF('KS 1'!B5="","",'KS 1'!B5)</f>
        <v/>
      </c>
      <c r="C5" s="17" t="s">
        <v>48</v>
      </c>
      <c r="D5" s="17"/>
      <c r="E5" s="17"/>
    </row>
    <row r="6" spans="1:6" ht="13.5" thickBot="1" x14ac:dyDescent="0.25"/>
    <row r="7" spans="1:6" ht="15" x14ac:dyDescent="0.25">
      <c r="A7" s="238" t="s">
        <v>91</v>
      </c>
      <c r="B7" s="236" t="s">
        <v>0</v>
      </c>
      <c r="C7" s="232" t="s">
        <v>78</v>
      </c>
      <c r="D7" s="233"/>
      <c r="E7" s="234" t="s">
        <v>87</v>
      </c>
    </row>
    <row r="8" spans="1:6" ht="15.75" thickBot="1" x14ac:dyDescent="0.3">
      <c r="A8" s="239"/>
      <c r="B8" s="237"/>
      <c r="C8" s="108" t="s">
        <v>76</v>
      </c>
      <c r="D8" s="109" t="s">
        <v>77</v>
      </c>
      <c r="E8" s="235"/>
    </row>
    <row r="9" spans="1:6" ht="15.95" customHeight="1" x14ac:dyDescent="0.2">
      <c r="A9" s="148"/>
      <c r="B9" s="3"/>
      <c r="C9" s="4"/>
      <c r="D9" s="101"/>
      <c r="E9" s="5"/>
      <c r="F9" s="143"/>
    </row>
    <row r="10" spans="1:6" ht="15.95" customHeight="1" x14ac:dyDescent="0.2">
      <c r="A10" s="148"/>
      <c r="B10" s="6"/>
      <c r="C10" s="7"/>
      <c r="D10" s="102"/>
      <c r="E10" s="8"/>
      <c r="F10" s="143"/>
    </row>
    <row r="11" spans="1:6" ht="15.95" customHeight="1" x14ac:dyDescent="0.2">
      <c r="A11" s="148"/>
      <c r="B11" s="6"/>
      <c r="C11" s="7"/>
      <c r="D11" s="102"/>
      <c r="E11" s="8"/>
      <c r="F11" s="143"/>
    </row>
    <row r="12" spans="1:6" ht="15.95" customHeight="1" x14ac:dyDescent="0.2">
      <c r="A12" s="148"/>
      <c r="B12" s="6"/>
      <c r="C12" s="7"/>
      <c r="D12" s="102"/>
      <c r="E12" s="8"/>
      <c r="F12" s="143"/>
    </row>
    <row r="13" spans="1:6" ht="15.95" customHeight="1" x14ac:dyDescent="0.2">
      <c r="A13" s="148"/>
      <c r="B13" s="6"/>
      <c r="C13" s="7"/>
      <c r="D13" s="102"/>
      <c r="E13" s="8"/>
      <c r="F13" s="143"/>
    </row>
    <row r="14" spans="1:6" ht="15.95" customHeight="1" x14ac:dyDescent="0.2">
      <c r="A14" s="148"/>
      <c r="B14" s="6"/>
      <c r="C14" s="9"/>
      <c r="D14" s="103"/>
      <c r="E14" s="8"/>
      <c r="F14" s="143"/>
    </row>
    <row r="15" spans="1:6" ht="15.95" customHeight="1" x14ac:dyDescent="0.2">
      <c r="A15" s="148"/>
      <c r="B15" s="6"/>
      <c r="C15" s="9"/>
      <c r="D15" s="103"/>
      <c r="E15" s="8"/>
      <c r="F15" s="143"/>
    </row>
    <row r="16" spans="1:6" ht="15.95" customHeight="1" x14ac:dyDescent="0.2">
      <c r="A16" s="148"/>
      <c r="B16" s="6"/>
      <c r="C16" s="9"/>
      <c r="D16" s="103"/>
      <c r="E16" s="8"/>
      <c r="F16" s="143"/>
    </row>
    <row r="17" spans="1:6" ht="15.95" customHeight="1" x14ac:dyDescent="0.2">
      <c r="A17" s="148"/>
      <c r="B17" s="20"/>
      <c r="C17" s="9"/>
      <c r="D17" s="103"/>
      <c r="E17" s="8"/>
      <c r="F17" s="143"/>
    </row>
    <row r="18" spans="1:6" ht="15.95" customHeight="1" x14ac:dyDescent="0.2">
      <c r="A18" s="148"/>
      <c r="B18" s="6"/>
      <c r="C18" s="9"/>
      <c r="D18" s="103"/>
      <c r="E18" s="8"/>
      <c r="F18" s="143"/>
    </row>
    <row r="19" spans="1:6" ht="15.95" customHeight="1" x14ac:dyDescent="0.2">
      <c r="A19" s="148"/>
      <c r="B19" s="6"/>
      <c r="C19" s="9"/>
      <c r="D19" s="103"/>
      <c r="E19" s="8"/>
      <c r="F19" s="143"/>
    </row>
    <row r="20" spans="1:6" ht="15.95" customHeight="1" x14ac:dyDescent="0.2">
      <c r="A20" s="148"/>
      <c r="B20" s="6"/>
      <c r="C20" s="9"/>
      <c r="D20" s="103"/>
      <c r="E20" s="8"/>
      <c r="F20" s="143"/>
    </row>
    <row r="21" spans="1:6" ht="15.95" customHeight="1" x14ac:dyDescent="0.2">
      <c r="A21" s="148" t="s">
        <v>73</v>
      </c>
      <c r="B21" s="6" t="s">
        <v>73</v>
      </c>
      <c r="C21" s="9"/>
      <c r="D21" s="103"/>
      <c r="E21" s="8"/>
      <c r="F21" s="143"/>
    </row>
    <row r="22" spans="1:6" ht="15.95" customHeight="1" x14ac:dyDescent="0.2">
      <c r="A22" s="148" t="s">
        <v>73</v>
      </c>
      <c r="B22" s="6" t="s">
        <v>73</v>
      </c>
      <c r="C22" s="9"/>
      <c r="D22" s="103"/>
      <c r="E22" s="8"/>
      <c r="F22" s="143"/>
    </row>
    <row r="23" spans="1:6" ht="15.95" customHeight="1" x14ac:dyDescent="0.2">
      <c r="A23" s="148" t="s">
        <v>73</v>
      </c>
      <c r="B23" s="6" t="s">
        <v>73</v>
      </c>
      <c r="C23" s="9"/>
      <c r="D23" s="103"/>
      <c r="E23" s="8"/>
      <c r="F23" s="143"/>
    </row>
    <row r="24" spans="1:6" ht="15.95" customHeight="1" x14ac:dyDescent="0.2">
      <c r="A24" s="148" t="s">
        <v>73</v>
      </c>
      <c r="B24" s="6" t="s">
        <v>73</v>
      </c>
      <c r="C24" s="9"/>
      <c r="D24" s="103"/>
      <c r="E24" s="8"/>
      <c r="F24" s="143"/>
    </row>
    <row r="25" spans="1:6" ht="15.95" customHeight="1" x14ac:dyDescent="0.2">
      <c r="A25" s="148" t="s">
        <v>73</v>
      </c>
      <c r="B25" s="6"/>
      <c r="C25" s="9"/>
      <c r="D25" s="103"/>
      <c r="E25" s="8"/>
      <c r="F25" s="143"/>
    </row>
    <row r="26" spans="1:6" ht="15.95" customHeight="1" x14ac:dyDescent="0.2">
      <c r="A26" s="148"/>
      <c r="B26" s="6"/>
      <c r="C26" s="9"/>
      <c r="D26" s="103"/>
      <c r="E26" s="8"/>
      <c r="F26" s="143"/>
    </row>
    <row r="27" spans="1:6" ht="15.95" customHeight="1" x14ac:dyDescent="0.2">
      <c r="A27" s="148"/>
      <c r="B27" s="6"/>
      <c r="C27" s="9"/>
      <c r="D27" s="103"/>
      <c r="E27" s="8"/>
      <c r="F27" s="143"/>
    </row>
    <row r="28" spans="1:6" ht="15.95" customHeight="1" thickBot="1" x14ac:dyDescent="0.25">
      <c r="A28" s="148"/>
      <c r="B28" s="10"/>
      <c r="C28" s="11"/>
      <c r="D28" s="104"/>
      <c r="E28" s="12"/>
      <c r="F28" s="143"/>
    </row>
    <row r="29" spans="1:6" ht="15.95" customHeight="1" thickBot="1" x14ac:dyDescent="0.25">
      <c r="A29" s="227" t="s">
        <v>1</v>
      </c>
      <c r="B29" s="228"/>
      <c r="C29" s="38">
        <f>SUM(C9:C28)</f>
        <v>0</v>
      </c>
      <c r="D29" s="38">
        <f>SUM(D9:D28)</f>
        <v>0</v>
      </c>
      <c r="E29" s="39">
        <f>SUM(E9:E28)</f>
        <v>0</v>
      </c>
      <c r="F29" s="143"/>
    </row>
    <row r="30" spans="1:6" ht="15.95" customHeight="1" thickBot="1" x14ac:dyDescent="0.25">
      <c r="A30" s="227" t="s">
        <v>2</v>
      </c>
      <c r="B30" s="228"/>
      <c r="C30" s="229">
        <f>SUM(C29:E29)</f>
        <v>0</v>
      </c>
      <c r="D30" s="230"/>
      <c r="E30" s="231"/>
      <c r="F30" s="143"/>
    </row>
    <row r="31" spans="1:6" ht="15.95" customHeight="1" x14ac:dyDescent="0.2">
      <c r="A31" s="148"/>
      <c r="B31" s="71"/>
      <c r="C31" s="72"/>
      <c r="D31" s="105"/>
      <c r="E31" s="73"/>
      <c r="F31" s="143"/>
    </row>
    <row r="32" spans="1:6" ht="15.95" customHeight="1" x14ac:dyDescent="0.2">
      <c r="A32" s="148"/>
      <c r="B32" s="74"/>
      <c r="C32" s="75"/>
      <c r="D32" s="106"/>
      <c r="E32" s="76"/>
      <c r="F32" s="143"/>
    </row>
    <row r="33" spans="1:6" ht="15.95" customHeight="1" x14ac:dyDescent="0.2">
      <c r="A33" s="148"/>
      <c r="B33" s="74"/>
      <c r="C33" s="75"/>
      <c r="D33" s="106"/>
      <c r="E33" s="76"/>
      <c r="F33" s="143"/>
    </row>
    <row r="34" spans="1:6" ht="15.95" customHeight="1" x14ac:dyDescent="0.2">
      <c r="A34" s="148"/>
      <c r="B34" s="74"/>
      <c r="C34" s="75"/>
      <c r="D34" s="106"/>
      <c r="E34" s="76"/>
      <c r="F34" s="143"/>
    </row>
    <row r="35" spans="1:6" ht="15.95" customHeight="1" x14ac:dyDescent="0.2">
      <c r="A35" s="148"/>
      <c r="B35" s="66"/>
      <c r="C35" s="7"/>
      <c r="D35" s="102"/>
      <c r="E35" s="15"/>
      <c r="F35" s="143"/>
    </row>
    <row r="36" spans="1:6" ht="15.95" customHeight="1" x14ac:dyDescent="0.2">
      <c r="A36" s="148"/>
      <c r="B36" s="67"/>
      <c r="C36" s="4"/>
      <c r="D36" s="101"/>
      <c r="E36" s="14"/>
      <c r="F36" s="143"/>
    </row>
    <row r="37" spans="1:6" ht="15.95" customHeight="1" x14ac:dyDescent="0.2">
      <c r="A37" s="148"/>
      <c r="B37" s="67"/>
      <c r="C37" s="4"/>
      <c r="D37" s="101"/>
      <c r="E37" s="14"/>
      <c r="F37" s="143"/>
    </row>
    <row r="38" spans="1:6" ht="15.95" customHeight="1" x14ac:dyDescent="0.2">
      <c r="A38" s="148"/>
      <c r="B38" s="66"/>
      <c r="C38" s="7"/>
      <c r="D38" s="102"/>
      <c r="E38" s="15"/>
      <c r="F38" s="143"/>
    </row>
    <row r="39" spans="1:6" ht="15.95" customHeight="1" x14ac:dyDescent="0.2">
      <c r="A39" s="148"/>
      <c r="B39" s="66"/>
      <c r="C39" s="7"/>
      <c r="D39" s="102"/>
      <c r="E39" s="15"/>
      <c r="F39" s="143"/>
    </row>
    <row r="40" spans="1:6" ht="15.95" customHeight="1" x14ac:dyDescent="0.2">
      <c r="A40" s="148"/>
      <c r="B40" s="66"/>
      <c r="C40" s="7"/>
      <c r="D40" s="102"/>
      <c r="E40" s="15"/>
      <c r="F40" s="143"/>
    </row>
    <row r="41" spans="1:6" ht="15.95" customHeight="1" x14ac:dyDescent="0.2">
      <c r="A41" s="148"/>
      <c r="B41" s="66"/>
      <c r="C41" s="7"/>
      <c r="D41" s="102"/>
      <c r="E41" s="15"/>
      <c r="F41" s="143"/>
    </row>
    <row r="42" spans="1:6" ht="15.95" customHeight="1" x14ac:dyDescent="0.2">
      <c r="A42" s="148"/>
      <c r="B42" s="66"/>
      <c r="C42" s="7"/>
      <c r="D42" s="102"/>
      <c r="E42" s="15"/>
      <c r="F42" s="143"/>
    </row>
    <row r="43" spans="1:6" ht="15.95" customHeight="1" x14ac:dyDescent="0.2">
      <c r="A43" s="148"/>
      <c r="B43" s="66"/>
      <c r="C43" s="7"/>
      <c r="D43" s="102"/>
      <c r="E43" s="15"/>
      <c r="F43" s="143"/>
    </row>
    <row r="44" spans="1:6" ht="15.95" customHeight="1" x14ac:dyDescent="0.2">
      <c r="A44" s="148"/>
      <c r="B44" s="66"/>
      <c r="C44" s="7"/>
      <c r="D44" s="102"/>
      <c r="E44" s="15"/>
      <c r="F44" s="143"/>
    </row>
    <row r="45" spans="1:6" ht="15.95" customHeight="1" x14ac:dyDescent="0.2">
      <c r="A45" s="148"/>
      <c r="B45" s="66"/>
      <c r="C45" s="7"/>
      <c r="D45" s="102"/>
      <c r="E45" s="15"/>
      <c r="F45" s="143"/>
    </row>
    <row r="46" spans="1:6" ht="15.95" customHeight="1" x14ac:dyDescent="0.2">
      <c r="A46" s="148"/>
      <c r="B46" s="66"/>
      <c r="C46" s="7"/>
      <c r="D46" s="102"/>
      <c r="E46" s="15"/>
      <c r="F46" s="143"/>
    </row>
    <row r="47" spans="1:6" ht="15.95" customHeight="1" x14ac:dyDescent="0.2">
      <c r="A47" s="148"/>
      <c r="B47" s="66"/>
      <c r="C47" s="7"/>
      <c r="D47" s="102"/>
      <c r="E47" s="15"/>
      <c r="F47" s="143"/>
    </row>
    <row r="48" spans="1:6" ht="15.95" customHeight="1" x14ac:dyDescent="0.2">
      <c r="A48" s="148"/>
      <c r="B48" s="66"/>
      <c r="C48" s="7"/>
      <c r="D48" s="102"/>
      <c r="E48" s="15"/>
      <c r="F48" s="143"/>
    </row>
    <row r="49" spans="1:6" ht="15.95" customHeight="1" x14ac:dyDescent="0.2">
      <c r="A49" s="148"/>
      <c r="B49" s="66"/>
      <c r="C49" s="7"/>
      <c r="D49" s="102"/>
      <c r="E49" s="15"/>
      <c r="F49" s="143"/>
    </row>
    <row r="50" spans="1:6" ht="15.95" customHeight="1" x14ac:dyDescent="0.2">
      <c r="A50" s="148"/>
      <c r="B50" s="66"/>
      <c r="C50" s="7"/>
      <c r="D50" s="102"/>
      <c r="E50" s="15"/>
      <c r="F50" s="143"/>
    </row>
    <row r="51" spans="1:6" ht="15.95" customHeight="1" x14ac:dyDescent="0.2">
      <c r="A51" s="148"/>
      <c r="B51" s="66"/>
      <c r="C51" s="7"/>
      <c r="D51" s="102"/>
      <c r="E51" s="15"/>
      <c r="F51" s="143"/>
    </row>
    <row r="52" spans="1:6" ht="15.95" customHeight="1" x14ac:dyDescent="0.2">
      <c r="A52" s="148"/>
      <c r="B52" s="66"/>
      <c r="C52" s="7"/>
      <c r="D52" s="102"/>
      <c r="E52" s="15"/>
      <c r="F52" s="143"/>
    </row>
    <row r="53" spans="1:6" ht="15.95" customHeight="1" x14ac:dyDescent="0.2">
      <c r="A53" s="148"/>
      <c r="B53" s="66"/>
      <c r="C53" s="7"/>
      <c r="D53" s="102"/>
      <c r="E53" s="15"/>
      <c r="F53" s="143"/>
    </row>
    <row r="54" spans="1:6" ht="15.95" customHeight="1" x14ac:dyDescent="0.2">
      <c r="A54" s="148"/>
      <c r="B54" s="66"/>
      <c r="C54" s="7"/>
      <c r="D54" s="102"/>
      <c r="E54" s="15"/>
      <c r="F54" s="143"/>
    </row>
    <row r="55" spans="1:6" ht="15.95" customHeight="1" x14ac:dyDescent="0.2">
      <c r="A55" s="148"/>
      <c r="B55" s="66"/>
      <c r="C55" s="7"/>
      <c r="D55" s="102"/>
      <c r="E55" s="15"/>
      <c r="F55" s="143"/>
    </row>
    <row r="56" spans="1:6" ht="15.95" customHeight="1" x14ac:dyDescent="0.2">
      <c r="A56" s="148"/>
      <c r="B56" s="66"/>
      <c r="C56" s="7"/>
      <c r="D56" s="102"/>
      <c r="E56" s="15"/>
      <c r="F56" s="143"/>
    </row>
    <row r="57" spans="1:6" ht="15.95" customHeight="1" x14ac:dyDescent="0.2">
      <c r="A57" s="148"/>
      <c r="B57" s="66"/>
      <c r="C57" s="7"/>
      <c r="D57" s="102"/>
      <c r="E57" s="15"/>
      <c r="F57" s="143"/>
    </row>
    <row r="58" spans="1:6" ht="15.95" customHeight="1" x14ac:dyDescent="0.2">
      <c r="A58" s="148"/>
      <c r="B58" s="66"/>
      <c r="C58" s="7"/>
      <c r="D58" s="102"/>
      <c r="E58" s="15"/>
      <c r="F58" s="143"/>
    </row>
    <row r="59" spans="1:6" ht="15.95" customHeight="1" thickBot="1" x14ac:dyDescent="0.25">
      <c r="A59" s="148"/>
      <c r="B59" s="68"/>
      <c r="C59" s="69"/>
      <c r="D59" s="107"/>
      <c r="E59" s="70"/>
      <c r="F59" s="143"/>
    </row>
    <row r="60" spans="1:6" ht="15.95" customHeight="1" thickBot="1" x14ac:dyDescent="0.25">
      <c r="A60" s="227" t="s">
        <v>1</v>
      </c>
      <c r="B60" s="228"/>
      <c r="C60" s="65">
        <f>SUM(C29,C31:C59)</f>
        <v>0</v>
      </c>
      <c r="D60" s="65">
        <f>SUM(D29,D31:D59)</f>
        <v>0</v>
      </c>
      <c r="E60" s="39">
        <f>SUM(E29,E31:E59)</f>
        <v>0</v>
      </c>
      <c r="F60" s="143"/>
    </row>
    <row r="61" spans="1:6" ht="15.95" customHeight="1" thickBot="1" x14ac:dyDescent="0.25">
      <c r="A61" s="227" t="s">
        <v>2</v>
      </c>
      <c r="B61" s="228"/>
      <c r="C61" s="229">
        <f>SUM(C60:E60)</f>
        <v>0</v>
      </c>
      <c r="D61" s="230"/>
      <c r="E61" s="231"/>
      <c r="F61" s="143"/>
    </row>
    <row r="62" spans="1:6" ht="15.95" customHeight="1" x14ac:dyDescent="0.2">
      <c r="A62" s="148"/>
      <c r="B62" s="13"/>
      <c r="C62" s="4"/>
      <c r="D62" s="101"/>
      <c r="E62" s="14"/>
      <c r="F62" s="143"/>
    </row>
    <row r="63" spans="1:6" ht="15.95" customHeight="1" x14ac:dyDescent="0.2">
      <c r="A63" s="148"/>
      <c r="B63" s="13"/>
      <c r="C63" s="4"/>
      <c r="D63" s="101"/>
      <c r="E63" s="14"/>
      <c r="F63" s="143"/>
    </row>
    <row r="64" spans="1:6" ht="15.95" customHeight="1" x14ac:dyDescent="0.2">
      <c r="A64" s="148"/>
      <c r="B64" s="13"/>
      <c r="C64" s="4"/>
      <c r="D64" s="101"/>
      <c r="E64" s="14"/>
      <c r="F64" s="143"/>
    </row>
    <row r="65" spans="1:6" ht="15.95" customHeight="1" x14ac:dyDescent="0.2">
      <c r="A65" s="148"/>
      <c r="B65" s="6"/>
      <c r="C65" s="7"/>
      <c r="D65" s="102"/>
      <c r="E65" s="15"/>
      <c r="F65" s="143"/>
    </row>
    <row r="66" spans="1:6" ht="15.95" customHeight="1" x14ac:dyDescent="0.2">
      <c r="A66" s="148"/>
      <c r="B66" s="6"/>
      <c r="C66" s="7"/>
      <c r="D66" s="102"/>
      <c r="E66" s="15"/>
      <c r="F66" s="143"/>
    </row>
    <row r="67" spans="1:6" ht="15.95" customHeight="1" x14ac:dyDescent="0.2">
      <c r="A67" s="148"/>
      <c r="B67" s="6"/>
      <c r="C67" s="7"/>
      <c r="D67" s="102"/>
      <c r="E67" s="15"/>
      <c r="F67" s="143"/>
    </row>
    <row r="68" spans="1:6" ht="15.95" customHeight="1" x14ac:dyDescent="0.2">
      <c r="A68" s="148"/>
      <c r="B68" s="6"/>
      <c r="C68" s="7"/>
      <c r="D68" s="102"/>
      <c r="E68" s="15"/>
      <c r="F68" s="143"/>
    </row>
    <row r="69" spans="1:6" ht="15.95" customHeight="1" x14ac:dyDescent="0.2">
      <c r="A69" s="148"/>
      <c r="B69" s="6"/>
      <c r="C69" s="7"/>
      <c r="D69" s="102"/>
      <c r="E69" s="15"/>
      <c r="F69" s="143"/>
    </row>
    <row r="70" spans="1:6" ht="15.95" customHeight="1" x14ac:dyDescent="0.2">
      <c r="A70" s="148"/>
      <c r="B70" s="6"/>
      <c r="C70" s="7"/>
      <c r="D70" s="102"/>
      <c r="E70" s="15"/>
      <c r="F70" s="143"/>
    </row>
    <row r="71" spans="1:6" ht="15.95" customHeight="1" x14ac:dyDescent="0.2">
      <c r="A71" s="148"/>
      <c r="B71" s="6"/>
      <c r="C71" s="7"/>
      <c r="D71" s="102"/>
      <c r="E71" s="15"/>
      <c r="F71" s="143"/>
    </row>
    <row r="72" spans="1:6" ht="15.95" customHeight="1" x14ac:dyDescent="0.2">
      <c r="A72" s="148"/>
      <c r="B72" s="6"/>
      <c r="C72" s="7"/>
      <c r="D72" s="102"/>
      <c r="E72" s="15"/>
      <c r="F72" s="143"/>
    </row>
    <row r="73" spans="1:6" ht="15.95" customHeight="1" x14ac:dyDescent="0.2">
      <c r="A73" s="148"/>
      <c r="B73" s="6"/>
      <c r="C73" s="7"/>
      <c r="D73" s="102"/>
      <c r="E73" s="15"/>
      <c r="F73" s="143"/>
    </row>
    <row r="74" spans="1:6" ht="15.95" customHeight="1" x14ac:dyDescent="0.2">
      <c r="A74" s="148"/>
      <c r="B74" s="6"/>
      <c r="C74" s="7"/>
      <c r="D74" s="102"/>
      <c r="E74" s="15"/>
      <c r="F74" s="143"/>
    </row>
    <row r="75" spans="1:6" ht="15.95" customHeight="1" x14ac:dyDescent="0.2">
      <c r="A75" s="148"/>
      <c r="B75" s="6"/>
      <c r="C75" s="7"/>
      <c r="D75" s="102"/>
      <c r="E75" s="15"/>
      <c r="F75" s="143"/>
    </row>
    <row r="76" spans="1:6" ht="15.95" customHeight="1" x14ac:dyDescent="0.2">
      <c r="A76" s="148"/>
      <c r="B76" s="6"/>
      <c r="C76" s="7"/>
      <c r="D76" s="102"/>
      <c r="E76" s="15"/>
      <c r="F76" s="143"/>
    </row>
    <row r="77" spans="1:6" ht="15.95" customHeight="1" x14ac:dyDescent="0.2">
      <c r="A77" s="148"/>
      <c r="B77" s="6"/>
      <c r="C77" s="9"/>
      <c r="D77" s="103"/>
      <c r="E77" s="8"/>
      <c r="F77" s="143"/>
    </row>
    <row r="78" spans="1:6" ht="15.95" customHeight="1" x14ac:dyDescent="0.2">
      <c r="A78" s="148"/>
      <c r="B78" s="6"/>
      <c r="C78" s="9"/>
      <c r="D78" s="103"/>
      <c r="E78" s="8"/>
      <c r="F78" s="143"/>
    </row>
    <row r="79" spans="1:6" ht="15.95" customHeight="1" x14ac:dyDescent="0.2">
      <c r="A79" s="148"/>
      <c r="B79" s="6"/>
      <c r="C79" s="7"/>
      <c r="D79" s="102"/>
      <c r="E79" s="8"/>
      <c r="F79" s="143"/>
    </row>
    <row r="80" spans="1:6" ht="15.95" customHeight="1" x14ac:dyDescent="0.2">
      <c r="A80" s="148"/>
      <c r="B80" s="6"/>
      <c r="C80" s="9"/>
      <c r="D80" s="103"/>
      <c r="E80" s="8"/>
      <c r="F80" s="143"/>
    </row>
    <row r="81" spans="1:6" ht="15.95" customHeight="1" x14ac:dyDescent="0.2">
      <c r="A81" s="148"/>
      <c r="B81" s="6"/>
      <c r="C81" s="9"/>
      <c r="D81" s="103"/>
      <c r="E81" s="8"/>
      <c r="F81" s="143"/>
    </row>
    <row r="82" spans="1:6" ht="15.95" customHeight="1" x14ac:dyDescent="0.2">
      <c r="A82" s="148"/>
      <c r="B82" s="6"/>
      <c r="C82" s="9"/>
      <c r="D82" s="103"/>
      <c r="E82" s="8"/>
      <c r="F82" s="143"/>
    </row>
    <row r="83" spans="1:6" ht="15.95" customHeight="1" x14ac:dyDescent="0.2">
      <c r="A83" s="148"/>
      <c r="B83" s="6"/>
      <c r="C83" s="9"/>
      <c r="D83" s="103"/>
      <c r="E83" s="8"/>
      <c r="F83" s="143"/>
    </row>
    <row r="84" spans="1:6" ht="15.95" customHeight="1" x14ac:dyDescent="0.2">
      <c r="A84" s="148"/>
      <c r="B84" s="6"/>
      <c r="C84" s="9"/>
      <c r="D84" s="103"/>
      <c r="E84" s="8"/>
      <c r="F84" s="143"/>
    </row>
    <row r="85" spans="1:6" ht="15.95" customHeight="1" x14ac:dyDescent="0.2">
      <c r="A85" s="148"/>
      <c r="B85" s="6"/>
      <c r="C85" s="9"/>
      <c r="D85" s="103"/>
      <c r="E85" s="8"/>
      <c r="F85" s="143"/>
    </row>
    <row r="86" spans="1:6" ht="15.95" customHeight="1" thickBot="1" x14ac:dyDescent="0.25">
      <c r="A86" s="148"/>
      <c r="B86" s="10"/>
      <c r="C86" s="11"/>
      <c r="D86" s="104"/>
      <c r="E86" s="12"/>
      <c r="F86" s="143"/>
    </row>
    <row r="87" spans="1:6" ht="15.95" customHeight="1" thickBot="1" x14ac:dyDescent="0.25">
      <c r="A87" s="227" t="s">
        <v>1</v>
      </c>
      <c r="B87" s="228"/>
      <c r="C87" s="65">
        <f>SUM(C60,C62:C86)</f>
        <v>0</v>
      </c>
      <c r="D87" s="65">
        <f>SUM(D60,D62:D86)</f>
        <v>0</v>
      </c>
      <c r="E87" s="39">
        <f>SUM(E60,E62:E86)</f>
        <v>0</v>
      </c>
    </row>
    <row r="88" spans="1:6" ht="15.95" customHeight="1" thickBot="1" x14ac:dyDescent="0.25">
      <c r="A88" s="227" t="s">
        <v>2</v>
      </c>
      <c r="B88" s="228"/>
      <c r="C88" s="229">
        <f>SUM(C87:E87)</f>
        <v>0</v>
      </c>
      <c r="D88" s="230"/>
      <c r="E88" s="231"/>
    </row>
    <row r="90" spans="1:6" x14ac:dyDescent="0.2">
      <c r="A90" s="1" t="s">
        <v>4</v>
      </c>
    </row>
    <row r="91" spans="1:6" x14ac:dyDescent="0.2">
      <c r="A91" s="1" t="s">
        <v>5</v>
      </c>
    </row>
    <row r="92" spans="1:6" x14ac:dyDescent="0.2">
      <c r="A92" s="2" t="s">
        <v>10</v>
      </c>
    </row>
    <row r="93" spans="1:6" x14ac:dyDescent="0.2">
      <c r="A93" s="1" t="s">
        <v>3</v>
      </c>
    </row>
  </sheetData>
  <sheetProtection algorithmName="SHA-512" hashValue="9w3oG0IX/7JrlXRtsERug1UJ2bzFPRaAFnkuA/OGoVihOIBMidZnbp1zAWLv/Wc8dbJYdDlsfizlqhShm5UTxA==" saltValue="n+IErweJzfrGtdU63hNDeA==" spinCount="100000" sheet="1" objects="1" scenarios="1"/>
  <mergeCells count="13">
    <mergeCell ref="C30:E30"/>
    <mergeCell ref="C61:E61"/>
    <mergeCell ref="A7:A8"/>
    <mergeCell ref="C88:E88"/>
    <mergeCell ref="A87:B87"/>
    <mergeCell ref="A88:B88"/>
    <mergeCell ref="C7:D7"/>
    <mergeCell ref="A29:B29"/>
    <mergeCell ref="A30:B30"/>
    <mergeCell ref="A60:B60"/>
    <mergeCell ref="A61:B61"/>
    <mergeCell ref="B7:B8"/>
    <mergeCell ref="E7:E8"/>
  </mergeCells>
  <conditionalFormatting sqref="C9:E88">
    <cfRule type="cellIs" dxfId="7" priority="1" stopIfTrue="1" operator="lessThan">
      <formula>0</formula>
    </cfRule>
    <cfRule type="cellIs" dxfId="6" priority="2" stopIfTrue="1" operator="lessThan">
      <formula>0</formula>
    </cfRule>
  </conditionalFormatting>
  <pageMargins left="0.74803149606299213" right="0.74803149606299213" top="0.98425196850393704" bottom="0.59055118110236227" header="0.51181102362204722" footer="0.51181102362204722"/>
  <pageSetup paperSize="9" scale="97" fitToHeight="3" orientation="landscape" r:id="rId1"/>
  <headerFooter alignWithMargins="0"/>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F93"/>
  <sheetViews>
    <sheetView zoomScaleNormal="100" workbookViewId="0">
      <selection activeCell="A9" sqref="A9"/>
    </sheetView>
  </sheetViews>
  <sheetFormatPr defaultRowHeight="12.75" x14ac:dyDescent="0.2"/>
  <cols>
    <col min="1" max="1" width="11.140625" style="1" customWidth="1"/>
    <col min="2" max="2" width="74.28515625" style="1" customWidth="1"/>
    <col min="3" max="5" width="17.140625" style="1" customWidth="1"/>
    <col min="6" max="6" width="17" style="1" customWidth="1"/>
    <col min="7" max="16384" width="9.140625" style="1"/>
  </cols>
  <sheetData>
    <row r="1" spans="1:6" ht="18" customHeight="1" x14ac:dyDescent="0.25">
      <c r="A1" s="116">
        <f>'KS 1'!A1</f>
        <v>2018</v>
      </c>
      <c r="B1" s="16" t="s">
        <v>58</v>
      </c>
      <c r="C1" s="17"/>
      <c r="D1" s="17"/>
      <c r="E1" s="17"/>
    </row>
    <row r="2" spans="1:6" ht="18" customHeight="1" x14ac:dyDescent="0.2">
      <c r="A2" s="21"/>
      <c r="B2" s="115" t="str">
        <f>IF('KS 1'!B2="","",'KS 1'!B2)</f>
        <v/>
      </c>
      <c r="C2" s="18" t="s">
        <v>50</v>
      </c>
      <c r="D2" s="18"/>
      <c r="E2" s="17"/>
    </row>
    <row r="3" spans="1:6" ht="18" customHeight="1" x14ac:dyDescent="0.2">
      <c r="A3" s="17"/>
      <c r="B3" s="117" t="str">
        <f>IF('KS 1'!B3="","",'KS 1'!B3)</f>
        <v/>
      </c>
      <c r="C3" s="19" t="s">
        <v>51</v>
      </c>
      <c r="D3" s="19"/>
      <c r="E3" s="17"/>
    </row>
    <row r="4" spans="1:6" ht="18" customHeight="1" x14ac:dyDescent="0.2">
      <c r="A4" s="118" t="s">
        <v>28</v>
      </c>
      <c r="B4" s="115" t="str">
        <f>IF('KS 1'!B4="","",'KS 1'!B4)</f>
        <v/>
      </c>
      <c r="C4" s="19" t="s">
        <v>9</v>
      </c>
      <c r="D4" s="19"/>
      <c r="E4" s="17"/>
    </row>
    <row r="5" spans="1:6" ht="18" customHeight="1" x14ac:dyDescent="0.2">
      <c r="A5" s="118" t="s">
        <v>49</v>
      </c>
      <c r="B5" s="115" t="str">
        <f>IF('KS 1'!B5="","",'KS 1'!B5)</f>
        <v/>
      </c>
      <c r="C5" s="17" t="s">
        <v>48</v>
      </c>
      <c r="D5" s="17"/>
      <c r="E5" s="17"/>
    </row>
    <row r="6" spans="1:6" ht="13.5" thickBot="1" x14ac:dyDescent="0.25"/>
    <row r="7" spans="1:6" ht="15" x14ac:dyDescent="0.25">
      <c r="A7" s="238" t="s">
        <v>91</v>
      </c>
      <c r="B7" s="236" t="s">
        <v>0</v>
      </c>
      <c r="C7" s="232" t="s">
        <v>78</v>
      </c>
      <c r="D7" s="233"/>
      <c r="E7" s="234" t="s">
        <v>87</v>
      </c>
    </row>
    <row r="8" spans="1:6" ht="15.75" thickBot="1" x14ac:dyDescent="0.3">
      <c r="A8" s="239"/>
      <c r="B8" s="237"/>
      <c r="C8" s="108" t="s">
        <v>76</v>
      </c>
      <c r="D8" s="109" t="s">
        <v>77</v>
      </c>
      <c r="E8" s="235"/>
    </row>
    <row r="9" spans="1:6" ht="15.95" customHeight="1" x14ac:dyDescent="0.2">
      <c r="A9" s="148"/>
      <c r="B9" s="3"/>
      <c r="C9" s="4"/>
      <c r="D9" s="101"/>
      <c r="E9" s="5"/>
      <c r="F9" s="143"/>
    </row>
    <row r="10" spans="1:6" ht="15.95" customHeight="1" x14ac:dyDescent="0.2">
      <c r="A10" s="148"/>
      <c r="B10" s="6"/>
      <c r="C10" s="7"/>
      <c r="D10" s="102"/>
      <c r="E10" s="8"/>
      <c r="F10" s="143"/>
    </row>
    <row r="11" spans="1:6" ht="15.95" customHeight="1" x14ac:dyDescent="0.2">
      <c r="A11" s="148"/>
      <c r="B11" s="6"/>
      <c r="C11" s="7"/>
      <c r="D11" s="102"/>
      <c r="E11" s="8"/>
      <c r="F11" s="143"/>
    </row>
    <row r="12" spans="1:6" ht="15.95" customHeight="1" x14ac:dyDescent="0.2">
      <c r="A12" s="148"/>
      <c r="B12" s="6"/>
      <c r="C12" s="7"/>
      <c r="D12" s="102"/>
      <c r="E12" s="8"/>
      <c r="F12" s="143"/>
    </row>
    <row r="13" spans="1:6" ht="15.95" customHeight="1" x14ac:dyDescent="0.2">
      <c r="A13" s="148"/>
      <c r="B13" s="6"/>
      <c r="C13" s="7"/>
      <c r="D13" s="102"/>
      <c r="E13" s="8"/>
      <c r="F13" s="143"/>
    </row>
    <row r="14" spans="1:6" ht="15.95" customHeight="1" x14ac:dyDescent="0.2">
      <c r="A14" s="148"/>
      <c r="B14" s="6"/>
      <c r="C14" s="9"/>
      <c r="D14" s="103"/>
      <c r="E14" s="8"/>
      <c r="F14" s="143"/>
    </row>
    <row r="15" spans="1:6" ht="15.95" customHeight="1" x14ac:dyDescent="0.2">
      <c r="A15" s="148"/>
      <c r="B15" s="6"/>
      <c r="C15" s="9"/>
      <c r="D15" s="103"/>
      <c r="E15" s="8"/>
      <c r="F15" s="143"/>
    </row>
    <row r="16" spans="1:6" ht="15.95" customHeight="1" x14ac:dyDescent="0.2">
      <c r="A16" s="148"/>
      <c r="B16" s="6"/>
      <c r="C16" s="9"/>
      <c r="D16" s="103"/>
      <c r="E16" s="8"/>
      <c r="F16" s="143"/>
    </row>
    <row r="17" spans="1:6" ht="15.95" customHeight="1" x14ac:dyDescent="0.2">
      <c r="A17" s="148"/>
      <c r="B17" s="20"/>
      <c r="C17" s="9"/>
      <c r="D17" s="103"/>
      <c r="E17" s="8"/>
      <c r="F17" s="143"/>
    </row>
    <row r="18" spans="1:6" ht="15.95" customHeight="1" x14ac:dyDescent="0.2">
      <c r="A18" s="148"/>
      <c r="B18" s="6"/>
      <c r="C18" s="9"/>
      <c r="D18" s="103"/>
      <c r="E18" s="8"/>
      <c r="F18" s="143"/>
    </row>
    <row r="19" spans="1:6" ht="15.95" customHeight="1" x14ac:dyDescent="0.2">
      <c r="A19" s="148"/>
      <c r="B19" s="6"/>
      <c r="C19" s="9"/>
      <c r="D19" s="103"/>
      <c r="E19" s="8"/>
      <c r="F19" s="143"/>
    </row>
    <row r="20" spans="1:6" ht="15.95" customHeight="1" x14ac:dyDescent="0.2">
      <c r="A20" s="148"/>
      <c r="B20" s="6"/>
      <c r="C20" s="9"/>
      <c r="D20" s="103"/>
      <c r="E20" s="8"/>
      <c r="F20" s="143"/>
    </row>
    <row r="21" spans="1:6" ht="15.95" customHeight="1" x14ac:dyDescent="0.2">
      <c r="A21" s="148" t="s">
        <v>73</v>
      </c>
      <c r="B21" s="6" t="s">
        <v>73</v>
      </c>
      <c r="C21" s="9"/>
      <c r="D21" s="103"/>
      <c r="E21" s="8"/>
      <c r="F21" s="143"/>
    </row>
    <row r="22" spans="1:6" ht="15.95" customHeight="1" x14ac:dyDescent="0.2">
      <c r="A22" s="148" t="s">
        <v>73</v>
      </c>
      <c r="B22" s="6" t="s">
        <v>73</v>
      </c>
      <c r="C22" s="9"/>
      <c r="D22" s="103"/>
      <c r="E22" s="8"/>
      <c r="F22" s="143"/>
    </row>
    <row r="23" spans="1:6" ht="15.95" customHeight="1" x14ac:dyDescent="0.2">
      <c r="A23" s="148" t="s">
        <v>73</v>
      </c>
      <c r="B23" s="6" t="s">
        <v>73</v>
      </c>
      <c r="C23" s="9"/>
      <c r="D23" s="103"/>
      <c r="E23" s="8"/>
      <c r="F23" s="143"/>
    </row>
    <row r="24" spans="1:6" ht="15.95" customHeight="1" x14ac:dyDescent="0.2">
      <c r="A24" s="148" t="s">
        <v>73</v>
      </c>
      <c r="B24" s="6" t="s">
        <v>73</v>
      </c>
      <c r="C24" s="9"/>
      <c r="D24" s="103"/>
      <c r="E24" s="8"/>
      <c r="F24" s="143"/>
    </row>
    <row r="25" spans="1:6" ht="15.95" customHeight="1" x14ac:dyDescent="0.2">
      <c r="A25" s="148" t="s">
        <v>73</v>
      </c>
      <c r="B25" s="6"/>
      <c r="C25" s="9"/>
      <c r="D25" s="103"/>
      <c r="E25" s="8"/>
      <c r="F25" s="143"/>
    </row>
    <row r="26" spans="1:6" ht="15.95" customHeight="1" x14ac:dyDescent="0.2">
      <c r="A26" s="148"/>
      <c r="B26" s="6"/>
      <c r="C26" s="9"/>
      <c r="D26" s="103"/>
      <c r="E26" s="8"/>
      <c r="F26" s="143"/>
    </row>
    <row r="27" spans="1:6" ht="15.95" customHeight="1" x14ac:dyDescent="0.2">
      <c r="A27" s="148"/>
      <c r="B27" s="6"/>
      <c r="C27" s="9"/>
      <c r="D27" s="103"/>
      <c r="E27" s="8"/>
      <c r="F27" s="143"/>
    </row>
    <row r="28" spans="1:6" ht="15.95" customHeight="1" thickBot="1" x14ac:dyDescent="0.25">
      <c r="A28" s="148"/>
      <c r="B28" s="10"/>
      <c r="C28" s="11"/>
      <c r="D28" s="104"/>
      <c r="E28" s="12"/>
      <c r="F28" s="143"/>
    </row>
    <row r="29" spans="1:6" ht="15.95" customHeight="1" thickBot="1" x14ac:dyDescent="0.25">
      <c r="A29" s="227" t="s">
        <v>1</v>
      </c>
      <c r="B29" s="228"/>
      <c r="C29" s="38">
        <f>SUM(C9:C28)</f>
        <v>0</v>
      </c>
      <c r="D29" s="38">
        <f>SUM(D9:D28)</f>
        <v>0</v>
      </c>
      <c r="E29" s="39">
        <f>SUM(E9:E28)</f>
        <v>0</v>
      </c>
      <c r="F29" s="143"/>
    </row>
    <row r="30" spans="1:6" ht="15.95" customHeight="1" thickBot="1" x14ac:dyDescent="0.25">
      <c r="A30" s="227" t="s">
        <v>2</v>
      </c>
      <c r="B30" s="228"/>
      <c r="C30" s="229">
        <f>SUM(C29:E29)</f>
        <v>0</v>
      </c>
      <c r="D30" s="230"/>
      <c r="E30" s="231"/>
      <c r="F30" s="143"/>
    </row>
    <row r="31" spans="1:6" ht="15.95" customHeight="1" x14ac:dyDescent="0.2">
      <c r="A31" s="148"/>
      <c r="B31" s="71"/>
      <c r="C31" s="72"/>
      <c r="D31" s="105"/>
      <c r="E31" s="73"/>
      <c r="F31" s="143"/>
    </row>
    <row r="32" spans="1:6" ht="15.95" customHeight="1" x14ac:dyDescent="0.2">
      <c r="A32" s="148"/>
      <c r="B32" s="74"/>
      <c r="C32" s="75"/>
      <c r="D32" s="106"/>
      <c r="E32" s="76"/>
      <c r="F32" s="143"/>
    </row>
    <row r="33" spans="1:6" ht="15.95" customHeight="1" x14ac:dyDescent="0.2">
      <c r="A33" s="148"/>
      <c r="B33" s="74"/>
      <c r="C33" s="75"/>
      <c r="D33" s="106"/>
      <c r="E33" s="76"/>
      <c r="F33" s="143"/>
    </row>
    <row r="34" spans="1:6" ht="15.95" customHeight="1" x14ac:dyDescent="0.2">
      <c r="A34" s="148"/>
      <c r="B34" s="74"/>
      <c r="C34" s="75"/>
      <c r="D34" s="106"/>
      <c r="E34" s="76"/>
      <c r="F34" s="143"/>
    </row>
    <row r="35" spans="1:6" ht="15.95" customHeight="1" x14ac:dyDescent="0.2">
      <c r="A35" s="148"/>
      <c r="B35" s="66"/>
      <c r="C35" s="7"/>
      <c r="D35" s="102"/>
      <c r="E35" s="15"/>
      <c r="F35" s="143"/>
    </row>
    <row r="36" spans="1:6" ht="15.95" customHeight="1" x14ac:dyDescent="0.2">
      <c r="A36" s="148"/>
      <c r="B36" s="67"/>
      <c r="C36" s="4"/>
      <c r="D36" s="101"/>
      <c r="E36" s="14"/>
      <c r="F36" s="143"/>
    </row>
    <row r="37" spans="1:6" ht="15.95" customHeight="1" x14ac:dyDescent="0.2">
      <c r="A37" s="148"/>
      <c r="B37" s="67"/>
      <c r="C37" s="4"/>
      <c r="D37" s="101"/>
      <c r="E37" s="14"/>
      <c r="F37" s="143"/>
    </row>
    <row r="38" spans="1:6" ht="15.95" customHeight="1" x14ac:dyDescent="0.2">
      <c r="A38" s="148"/>
      <c r="B38" s="66"/>
      <c r="C38" s="7"/>
      <c r="D38" s="102"/>
      <c r="E38" s="15"/>
      <c r="F38" s="143"/>
    </row>
    <row r="39" spans="1:6" ht="15.95" customHeight="1" x14ac:dyDescent="0.2">
      <c r="A39" s="148"/>
      <c r="B39" s="66"/>
      <c r="C39" s="7"/>
      <c r="D39" s="102"/>
      <c r="E39" s="15"/>
      <c r="F39" s="143"/>
    </row>
    <row r="40" spans="1:6" ht="15.95" customHeight="1" x14ac:dyDescent="0.2">
      <c r="A40" s="148"/>
      <c r="B40" s="66"/>
      <c r="C40" s="7"/>
      <c r="D40" s="102"/>
      <c r="E40" s="15"/>
      <c r="F40" s="143"/>
    </row>
    <row r="41" spans="1:6" ht="15.95" customHeight="1" x14ac:dyDescent="0.2">
      <c r="A41" s="148"/>
      <c r="B41" s="66"/>
      <c r="C41" s="7"/>
      <c r="D41" s="102"/>
      <c r="E41" s="15"/>
      <c r="F41" s="143"/>
    </row>
    <row r="42" spans="1:6" ht="15.95" customHeight="1" x14ac:dyDescent="0.2">
      <c r="A42" s="148"/>
      <c r="B42" s="66"/>
      <c r="C42" s="7"/>
      <c r="D42" s="102"/>
      <c r="E42" s="15"/>
      <c r="F42" s="143"/>
    </row>
    <row r="43" spans="1:6" ht="15.95" customHeight="1" x14ac:dyDescent="0.2">
      <c r="A43" s="148"/>
      <c r="B43" s="66"/>
      <c r="C43" s="7"/>
      <c r="D43" s="102"/>
      <c r="E43" s="15"/>
      <c r="F43" s="143"/>
    </row>
    <row r="44" spans="1:6" ht="15.95" customHeight="1" x14ac:dyDescent="0.2">
      <c r="A44" s="148"/>
      <c r="B44" s="66"/>
      <c r="C44" s="7"/>
      <c r="D44" s="102"/>
      <c r="E44" s="15"/>
      <c r="F44" s="143"/>
    </row>
    <row r="45" spans="1:6" ht="15.95" customHeight="1" x14ac:dyDescent="0.2">
      <c r="A45" s="148"/>
      <c r="B45" s="66"/>
      <c r="C45" s="7"/>
      <c r="D45" s="102"/>
      <c r="E45" s="15"/>
      <c r="F45" s="143"/>
    </row>
    <row r="46" spans="1:6" ht="15.95" customHeight="1" x14ac:dyDescent="0.2">
      <c r="A46" s="148"/>
      <c r="B46" s="66"/>
      <c r="C46" s="7"/>
      <c r="D46" s="102"/>
      <c r="E46" s="15"/>
      <c r="F46" s="143"/>
    </row>
    <row r="47" spans="1:6" ht="15.95" customHeight="1" x14ac:dyDescent="0.2">
      <c r="A47" s="148"/>
      <c r="B47" s="66"/>
      <c r="C47" s="7"/>
      <c r="D47" s="102"/>
      <c r="E47" s="15"/>
      <c r="F47" s="143"/>
    </row>
    <row r="48" spans="1:6" ht="15.95" customHeight="1" x14ac:dyDescent="0.2">
      <c r="A48" s="148"/>
      <c r="B48" s="66"/>
      <c r="C48" s="7"/>
      <c r="D48" s="102"/>
      <c r="E48" s="15"/>
      <c r="F48" s="143"/>
    </row>
    <row r="49" spans="1:6" ht="15.95" customHeight="1" x14ac:dyDescent="0.2">
      <c r="A49" s="148"/>
      <c r="B49" s="66"/>
      <c r="C49" s="7"/>
      <c r="D49" s="102"/>
      <c r="E49" s="15"/>
      <c r="F49" s="143"/>
    </row>
    <row r="50" spans="1:6" ht="15.95" customHeight="1" x14ac:dyDescent="0.2">
      <c r="A50" s="148"/>
      <c r="B50" s="66"/>
      <c r="C50" s="7"/>
      <c r="D50" s="102"/>
      <c r="E50" s="15"/>
      <c r="F50" s="143"/>
    </row>
    <row r="51" spans="1:6" ht="15.95" customHeight="1" x14ac:dyDescent="0.2">
      <c r="A51" s="148"/>
      <c r="B51" s="66"/>
      <c r="C51" s="7"/>
      <c r="D51" s="102"/>
      <c r="E51" s="15"/>
      <c r="F51" s="143"/>
    </row>
    <row r="52" spans="1:6" ht="15.95" customHeight="1" x14ac:dyDescent="0.2">
      <c r="A52" s="148"/>
      <c r="B52" s="66"/>
      <c r="C52" s="7"/>
      <c r="D52" s="102"/>
      <c r="E52" s="15"/>
      <c r="F52" s="143"/>
    </row>
    <row r="53" spans="1:6" ht="15.95" customHeight="1" x14ac:dyDescent="0.2">
      <c r="A53" s="148"/>
      <c r="B53" s="66"/>
      <c r="C53" s="7"/>
      <c r="D53" s="102"/>
      <c r="E53" s="15"/>
      <c r="F53" s="143"/>
    </row>
    <row r="54" spans="1:6" ht="15.95" customHeight="1" x14ac:dyDescent="0.2">
      <c r="A54" s="148"/>
      <c r="B54" s="66"/>
      <c r="C54" s="7"/>
      <c r="D54" s="102"/>
      <c r="E54" s="15"/>
      <c r="F54" s="143"/>
    </row>
    <row r="55" spans="1:6" ht="15.95" customHeight="1" x14ac:dyDescent="0.2">
      <c r="A55" s="148"/>
      <c r="B55" s="66"/>
      <c r="C55" s="7"/>
      <c r="D55" s="102"/>
      <c r="E55" s="15"/>
      <c r="F55" s="143"/>
    </row>
    <row r="56" spans="1:6" ht="15.95" customHeight="1" x14ac:dyDescent="0.2">
      <c r="A56" s="148"/>
      <c r="B56" s="66"/>
      <c r="C56" s="7"/>
      <c r="D56" s="102"/>
      <c r="E56" s="15"/>
      <c r="F56" s="143"/>
    </row>
    <row r="57" spans="1:6" ht="15.95" customHeight="1" x14ac:dyDescent="0.2">
      <c r="A57" s="148"/>
      <c r="B57" s="66"/>
      <c r="C57" s="7"/>
      <c r="D57" s="102"/>
      <c r="E57" s="15"/>
      <c r="F57" s="143"/>
    </row>
    <row r="58" spans="1:6" ht="15.95" customHeight="1" x14ac:dyDescent="0.2">
      <c r="A58" s="148"/>
      <c r="B58" s="66"/>
      <c r="C58" s="7"/>
      <c r="D58" s="102"/>
      <c r="E58" s="15"/>
      <c r="F58" s="143"/>
    </row>
    <row r="59" spans="1:6" ht="15.95" customHeight="1" thickBot="1" x14ac:dyDescent="0.25">
      <c r="A59" s="148"/>
      <c r="B59" s="68"/>
      <c r="C59" s="69"/>
      <c r="D59" s="107"/>
      <c r="E59" s="70"/>
      <c r="F59" s="143"/>
    </row>
    <row r="60" spans="1:6" ht="15.95" customHeight="1" thickBot="1" x14ac:dyDescent="0.25">
      <c r="A60" s="227" t="s">
        <v>1</v>
      </c>
      <c r="B60" s="228"/>
      <c r="C60" s="65">
        <f>SUM(C29,C31:C59)</f>
        <v>0</v>
      </c>
      <c r="D60" s="65">
        <f>SUM(D29,D31:D59)</f>
        <v>0</v>
      </c>
      <c r="E60" s="39">
        <f>SUM(E29,E31:E59)</f>
        <v>0</v>
      </c>
      <c r="F60" s="143"/>
    </row>
    <row r="61" spans="1:6" ht="15.95" customHeight="1" thickBot="1" x14ac:dyDescent="0.25">
      <c r="A61" s="227" t="s">
        <v>2</v>
      </c>
      <c r="B61" s="228"/>
      <c r="C61" s="229">
        <f>SUM(C60:E60)</f>
        <v>0</v>
      </c>
      <c r="D61" s="230"/>
      <c r="E61" s="231"/>
      <c r="F61" s="143"/>
    </row>
    <row r="62" spans="1:6" ht="15.95" customHeight="1" x14ac:dyDescent="0.2">
      <c r="A62" s="148"/>
      <c r="B62" s="13"/>
      <c r="C62" s="4"/>
      <c r="D62" s="101"/>
      <c r="E62" s="14"/>
      <c r="F62" s="143"/>
    </row>
    <row r="63" spans="1:6" ht="15.95" customHeight="1" x14ac:dyDescent="0.2">
      <c r="A63" s="148"/>
      <c r="B63" s="13"/>
      <c r="C63" s="4"/>
      <c r="D63" s="101"/>
      <c r="E63" s="14"/>
      <c r="F63" s="143"/>
    </row>
    <row r="64" spans="1:6" ht="15.95" customHeight="1" x14ac:dyDescent="0.2">
      <c r="A64" s="148"/>
      <c r="B64" s="13"/>
      <c r="C64" s="4"/>
      <c r="D64" s="101"/>
      <c r="E64" s="14"/>
      <c r="F64" s="143"/>
    </row>
    <row r="65" spans="1:6" ht="15.95" customHeight="1" x14ac:dyDescent="0.2">
      <c r="A65" s="148"/>
      <c r="B65" s="6"/>
      <c r="C65" s="7"/>
      <c r="D65" s="102"/>
      <c r="E65" s="15"/>
      <c r="F65" s="143"/>
    </row>
    <row r="66" spans="1:6" ht="15.95" customHeight="1" x14ac:dyDescent="0.2">
      <c r="A66" s="148"/>
      <c r="B66" s="6"/>
      <c r="C66" s="7"/>
      <c r="D66" s="102"/>
      <c r="E66" s="15"/>
      <c r="F66" s="143"/>
    </row>
    <row r="67" spans="1:6" ht="15.95" customHeight="1" x14ac:dyDescent="0.2">
      <c r="A67" s="148"/>
      <c r="B67" s="6"/>
      <c r="C67" s="7"/>
      <c r="D67" s="102"/>
      <c r="E67" s="15"/>
      <c r="F67" s="143"/>
    </row>
    <row r="68" spans="1:6" ht="15.95" customHeight="1" x14ac:dyDescent="0.2">
      <c r="A68" s="148"/>
      <c r="B68" s="6"/>
      <c r="C68" s="7"/>
      <c r="D68" s="102"/>
      <c r="E68" s="15"/>
      <c r="F68" s="143"/>
    </row>
    <row r="69" spans="1:6" ht="15.95" customHeight="1" x14ac:dyDescent="0.2">
      <c r="A69" s="148"/>
      <c r="B69" s="6"/>
      <c r="C69" s="7"/>
      <c r="D69" s="102"/>
      <c r="E69" s="15"/>
      <c r="F69" s="143"/>
    </row>
    <row r="70" spans="1:6" ht="15.95" customHeight="1" x14ac:dyDescent="0.2">
      <c r="A70" s="148"/>
      <c r="B70" s="6"/>
      <c r="C70" s="7"/>
      <c r="D70" s="102"/>
      <c r="E70" s="15"/>
      <c r="F70" s="143"/>
    </row>
    <row r="71" spans="1:6" ht="15.95" customHeight="1" x14ac:dyDescent="0.2">
      <c r="A71" s="148"/>
      <c r="B71" s="6"/>
      <c r="C71" s="7"/>
      <c r="D71" s="102"/>
      <c r="E71" s="15"/>
      <c r="F71" s="143"/>
    </row>
    <row r="72" spans="1:6" ht="15.95" customHeight="1" x14ac:dyDescent="0.2">
      <c r="A72" s="148"/>
      <c r="B72" s="6"/>
      <c r="C72" s="7"/>
      <c r="D72" s="102"/>
      <c r="E72" s="15"/>
      <c r="F72" s="143"/>
    </row>
    <row r="73" spans="1:6" ht="15.95" customHeight="1" x14ac:dyDescent="0.2">
      <c r="A73" s="148"/>
      <c r="B73" s="6"/>
      <c r="C73" s="7"/>
      <c r="D73" s="102"/>
      <c r="E73" s="15"/>
      <c r="F73" s="143"/>
    </row>
    <row r="74" spans="1:6" ht="15.95" customHeight="1" x14ac:dyDescent="0.2">
      <c r="A74" s="148"/>
      <c r="B74" s="6"/>
      <c r="C74" s="7"/>
      <c r="D74" s="102"/>
      <c r="E74" s="15"/>
      <c r="F74" s="143"/>
    </row>
    <row r="75" spans="1:6" ht="15.95" customHeight="1" x14ac:dyDescent="0.2">
      <c r="A75" s="148"/>
      <c r="B75" s="6"/>
      <c r="C75" s="7"/>
      <c r="D75" s="102"/>
      <c r="E75" s="15"/>
      <c r="F75" s="143"/>
    </row>
    <row r="76" spans="1:6" ht="15.95" customHeight="1" x14ac:dyDescent="0.2">
      <c r="A76" s="148"/>
      <c r="B76" s="6"/>
      <c r="C76" s="7"/>
      <c r="D76" s="102"/>
      <c r="E76" s="15"/>
      <c r="F76" s="143"/>
    </row>
    <row r="77" spans="1:6" ht="15.95" customHeight="1" x14ac:dyDescent="0.2">
      <c r="A77" s="148"/>
      <c r="B77" s="6"/>
      <c r="C77" s="9"/>
      <c r="D77" s="103"/>
      <c r="E77" s="8"/>
      <c r="F77" s="143"/>
    </row>
    <row r="78" spans="1:6" ht="15.95" customHeight="1" x14ac:dyDescent="0.2">
      <c r="A78" s="148"/>
      <c r="B78" s="6"/>
      <c r="C78" s="9"/>
      <c r="D78" s="103"/>
      <c r="E78" s="8"/>
      <c r="F78" s="143"/>
    </row>
    <row r="79" spans="1:6" ht="15.95" customHeight="1" x14ac:dyDescent="0.2">
      <c r="A79" s="148"/>
      <c r="B79" s="6"/>
      <c r="C79" s="7"/>
      <c r="D79" s="102"/>
      <c r="E79" s="8"/>
      <c r="F79" s="143"/>
    </row>
    <row r="80" spans="1:6" ht="15.95" customHeight="1" x14ac:dyDescent="0.2">
      <c r="A80" s="148"/>
      <c r="B80" s="6"/>
      <c r="C80" s="9"/>
      <c r="D80" s="103"/>
      <c r="E80" s="8"/>
      <c r="F80" s="143"/>
    </row>
    <row r="81" spans="1:6" ht="15.95" customHeight="1" x14ac:dyDescent="0.2">
      <c r="A81" s="148"/>
      <c r="B81" s="6"/>
      <c r="C81" s="9"/>
      <c r="D81" s="103"/>
      <c r="E81" s="8"/>
      <c r="F81" s="143"/>
    </row>
    <row r="82" spans="1:6" ht="15.95" customHeight="1" x14ac:dyDescent="0.2">
      <c r="A82" s="148"/>
      <c r="B82" s="6"/>
      <c r="C82" s="9"/>
      <c r="D82" s="103"/>
      <c r="E82" s="8"/>
      <c r="F82" s="143"/>
    </row>
    <row r="83" spans="1:6" ht="15.95" customHeight="1" x14ac:dyDescent="0.2">
      <c r="A83" s="148"/>
      <c r="B83" s="6"/>
      <c r="C83" s="9"/>
      <c r="D83" s="103"/>
      <c r="E83" s="8"/>
      <c r="F83" s="143"/>
    </row>
    <row r="84" spans="1:6" ht="15.95" customHeight="1" x14ac:dyDescent="0.2">
      <c r="A84" s="148"/>
      <c r="B84" s="6"/>
      <c r="C84" s="9"/>
      <c r="D84" s="103"/>
      <c r="E84" s="8"/>
      <c r="F84" s="143"/>
    </row>
    <row r="85" spans="1:6" ht="15.95" customHeight="1" x14ac:dyDescent="0.2">
      <c r="A85" s="148"/>
      <c r="B85" s="6"/>
      <c r="C85" s="9"/>
      <c r="D85" s="103"/>
      <c r="E85" s="8"/>
      <c r="F85" s="143"/>
    </row>
    <row r="86" spans="1:6" ht="15.95" customHeight="1" thickBot="1" x14ac:dyDescent="0.25">
      <c r="A86" s="148"/>
      <c r="B86" s="10"/>
      <c r="C86" s="11"/>
      <c r="D86" s="104"/>
      <c r="E86" s="12"/>
      <c r="F86" s="143"/>
    </row>
    <row r="87" spans="1:6" ht="15.95" customHeight="1" thickBot="1" x14ac:dyDescent="0.25">
      <c r="A87" s="227" t="s">
        <v>1</v>
      </c>
      <c r="B87" s="228"/>
      <c r="C87" s="65">
        <f>SUM(C60,C62:C86)</f>
        <v>0</v>
      </c>
      <c r="D87" s="65">
        <f>SUM(D60,D62:D86)</f>
        <v>0</v>
      </c>
      <c r="E87" s="39">
        <f>SUM(E60,E62:E86)</f>
        <v>0</v>
      </c>
    </row>
    <row r="88" spans="1:6" ht="15.95" customHeight="1" thickBot="1" x14ac:dyDescent="0.25">
      <c r="A88" s="227" t="s">
        <v>2</v>
      </c>
      <c r="B88" s="228"/>
      <c r="C88" s="229">
        <f>SUM(C87:E87)</f>
        <v>0</v>
      </c>
      <c r="D88" s="230"/>
      <c r="E88" s="231"/>
    </row>
    <row r="90" spans="1:6" x14ac:dyDescent="0.2">
      <c r="A90" s="1" t="s">
        <v>4</v>
      </c>
    </row>
    <row r="91" spans="1:6" x14ac:dyDescent="0.2">
      <c r="A91" s="1" t="s">
        <v>5</v>
      </c>
    </row>
    <row r="92" spans="1:6" x14ac:dyDescent="0.2">
      <c r="A92" s="2" t="s">
        <v>10</v>
      </c>
    </row>
    <row r="93" spans="1:6" x14ac:dyDescent="0.2">
      <c r="A93" s="1" t="s">
        <v>3</v>
      </c>
    </row>
  </sheetData>
  <sheetProtection algorithmName="SHA-512" hashValue="OFJPsxxCNNLbjPsmptM6Y9mSteTTW5dmx9pMRtBNodtZ0sDZ9BVoW8NhHxk3+TLI3icWb+iNwpUvh6jkeiRHcA==" saltValue="BT+c6hmj98v//aOoHWa7fA==" spinCount="100000" sheet="1" objects="1" scenarios="1"/>
  <mergeCells count="13">
    <mergeCell ref="C30:E30"/>
    <mergeCell ref="C61:E61"/>
    <mergeCell ref="A7:A8"/>
    <mergeCell ref="C88:E88"/>
    <mergeCell ref="A87:B87"/>
    <mergeCell ref="A88:B88"/>
    <mergeCell ref="C7:D7"/>
    <mergeCell ref="A29:B29"/>
    <mergeCell ref="A30:B30"/>
    <mergeCell ref="A60:B60"/>
    <mergeCell ref="A61:B61"/>
    <mergeCell ref="B7:B8"/>
    <mergeCell ref="E7:E8"/>
  </mergeCells>
  <conditionalFormatting sqref="C9:E88">
    <cfRule type="cellIs" dxfId="5" priority="1" stopIfTrue="1" operator="lessThan">
      <formula>0</formula>
    </cfRule>
    <cfRule type="cellIs" dxfId="4" priority="2" stopIfTrue="1" operator="lessThan">
      <formula>0</formula>
    </cfRule>
  </conditionalFormatting>
  <pageMargins left="0.74803149606299213" right="0.74803149606299213" top="0.98425196850393704" bottom="0.59055118110236227" header="0.51181102362204722" footer="0.51181102362204722"/>
  <pageSetup paperSize="9" scale="97" orientation="landscape" r:id="rId1"/>
  <headerFooter alignWithMargins="0"/>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E444"/>
  <sheetViews>
    <sheetView workbookViewId="0">
      <selection activeCell="E14" sqref="E14"/>
    </sheetView>
  </sheetViews>
  <sheetFormatPr defaultRowHeight="12.75" x14ac:dyDescent="0.2"/>
  <cols>
    <col min="1" max="5" width="11.140625" customWidth="1"/>
  </cols>
  <sheetData>
    <row r="1" spans="1:5" x14ac:dyDescent="0.2">
      <c r="A1" s="144">
        <f>'KS 1'!C9</f>
        <v>0</v>
      </c>
      <c r="B1" s="144">
        <f>'KS 1'!D9</f>
        <v>0</v>
      </c>
      <c r="C1" s="144">
        <f>'KS 1'!E9</f>
        <v>0</v>
      </c>
      <c r="D1" s="144">
        <f>SUM(A1:C1)</f>
        <v>0</v>
      </c>
      <c r="E1" s="146">
        <f>IF(D1&gt;Jaaroverzicht!$G$1,IF(B1=0,0,7%*(B1-(D1-Jaaroverzicht!$G$1))),7%*B1)</f>
        <v>0</v>
      </c>
    </row>
    <row r="2" spans="1:5" x14ac:dyDescent="0.2">
      <c r="A2" s="144">
        <f>'KS 1'!C10</f>
        <v>0</v>
      </c>
      <c r="B2" s="144">
        <f>'KS 1'!D10</f>
        <v>0</v>
      </c>
      <c r="C2" s="144">
        <f>'KS 1'!E10</f>
        <v>0</v>
      </c>
      <c r="D2" s="144">
        <f>SUM(D1,A2:C2)</f>
        <v>0</v>
      </c>
      <c r="E2" s="146">
        <f>IF(AND(D1&lt;=Jaaroverzicht!$G$1,D2&gt;Jaaroverzicht!$G$1),IF(B2=0,0,7%*(B2-(D2-Jaaroverzicht!$G$1))),IF(D2&gt;Jaaroverzicht!$G$1,0,7%*B2))</f>
        <v>0</v>
      </c>
    </row>
    <row r="3" spans="1:5" x14ac:dyDescent="0.2">
      <c r="A3" s="144">
        <f>'KS 1'!C11</f>
        <v>0</v>
      </c>
      <c r="B3" s="144">
        <f>'KS 1'!D11</f>
        <v>0</v>
      </c>
      <c r="C3" s="144">
        <f>'KS 1'!E11</f>
        <v>0</v>
      </c>
      <c r="D3" s="144">
        <f t="shared" ref="D3:D66" si="0">SUM(D2,A3:C3)</f>
        <v>0</v>
      </c>
      <c r="E3" s="146">
        <f>IF(AND(D2&lt;=Jaaroverzicht!$G$1,D3&gt;Jaaroverzicht!$G$1),IF(B3=0,0,7%*(B3-(D3-Jaaroverzicht!$G$1))),IF(D3&gt;Jaaroverzicht!$G$1,0,7%*B3))</f>
        <v>0</v>
      </c>
    </row>
    <row r="4" spans="1:5" x14ac:dyDescent="0.2">
      <c r="A4" s="144">
        <f>'KS 1'!C12</f>
        <v>0</v>
      </c>
      <c r="B4" s="144">
        <f>'KS 1'!D12</f>
        <v>0</v>
      </c>
      <c r="C4" s="144">
        <f>'KS 1'!E12</f>
        <v>0</v>
      </c>
      <c r="D4" s="144">
        <f t="shared" si="0"/>
        <v>0</v>
      </c>
      <c r="E4" s="146">
        <f>IF(AND(D3&lt;=Jaaroverzicht!$G$1,D4&gt;Jaaroverzicht!$G$1),IF(B4=0,0,7%*(B4-(D4-Jaaroverzicht!$G$1))),IF(D4&gt;Jaaroverzicht!$G$1,0,7%*B4))</f>
        <v>0</v>
      </c>
    </row>
    <row r="5" spans="1:5" x14ac:dyDescent="0.2">
      <c r="A5" s="144">
        <f>'KS 1'!C13</f>
        <v>0</v>
      </c>
      <c r="B5" s="144">
        <f>'KS 1'!D13</f>
        <v>0</v>
      </c>
      <c r="C5" s="144">
        <f>'KS 1'!E13</f>
        <v>0</v>
      </c>
      <c r="D5" s="144">
        <f t="shared" si="0"/>
        <v>0</v>
      </c>
      <c r="E5" s="146">
        <f>IF(AND(D4&lt;=Jaaroverzicht!$G$1,D5&gt;Jaaroverzicht!$G$1),IF(B5=0,0,7%*(B5-(D5-Jaaroverzicht!$G$1))),IF(D5&gt;Jaaroverzicht!$G$1,0,7%*B5))</f>
        <v>0</v>
      </c>
    </row>
    <row r="6" spans="1:5" x14ac:dyDescent="0.2">
      <c r="A6" s="144">
        <f>'KS 1'!C14</f>
        <v>0</v>
      </c>
      <c r="B6" s="144">
        <f>'KS 1'!D14</f>
        <v>0</v>
      </c>
      <c r="C6" s="144">
        <f>'KS 1'!E14</f>
        <v>0</v>
      </c>
      <c r="D6" s="144">
        <f t="shared" si="0"/>
        <v>0</v>
      </c>
      <c r="E6" s="146">
        <f>IF(AND(D5&lt;=Jaaroverzicht!$G$1,D6&gt;Jaaroverzicht!$G$1),IF(B6=0,0,7%*(B6-(D6-Jaaroverzicht!$G$1))),IF(D6&gt;Jaaroverzicht!$G$1,0,7%*B6))</f>
        <v>0</v>
      </c>
    </row>
    <row r="7" spans="1:5" x14ac:dyDescent="0.2">
      <c r="A7" s="144">
        <f>'KS 1'!C15</f>
        <v>0</v>
      </c>
      <c r="B7" s="144">
        <f>'KS 1'!D15</f>
        <v>0</v>
      </c>
      <c r="C7" s="144">
        <f>'KS 1'!E15</f>
        <v>0</v>
      </c>
      <c r="D7" s="144">
        <f t="shared" si="0"/>
        <v>0</v>
      </c>
      <c r="E7" s="146">
        <f>IF(AND(D6&lt;=Jaaroverzicht!$G$1,D7&gt;Jaaroverzicht!$G$1),IF(B7=0,0,7%*(B7-(D7-Jaaroverzicht!$G$1))),IF(D7&gt;Jaaroverzicht!$G$1,0,7%*B7))</f>
        <v>0</v>
      </c>
    </row>
    <row r="8" spans="1:5" x14ac:dyDescent="0.2">
      <c r="A8" s="144">
        <f>'KS 1'!C16</f>
        <v>0</v>
      </c>
      <c r="B8" s="144">
        <f>'KS 1'!D16</f>
        <v>0</v>
      </c>
      <c r="C8" s="144">
        <f>'KS 1'!E16</f>
        <v>0</v>
      </c>
      <c r="D8" s="144">
        <f t="shared" si="0"/>
        <v>0</v>
      </c>
      <c r="E8" s="146">
        <f>IF(AND(D7&lt;=Jaaroverzicht!$G$1,D8&gt;Jaaroverzicht!$G$1),IF(B8=0,0,7%*(B8-(D8-Jaaroverzicht!$G$1))),IF(D8&gt;Jaaroverzicht!$G$1,0,7%*B8))</f>
        <v>0</v>
      </c>
    </row>
    <row r="9" spans="1:5" x14ac:dyDescent="0.2">
      <c r="A9" s="144">
        <f>'KS 1'!C17</f>
        <v>0</v>
      </c>
      <c r="B9" s="144">
        <f>'KS 1'!D17</f>
        <v>0</v>
      </c>
      <c r="C9" s="144">
        <f>'KS 1'!E17</f>
        <v>0</v>
      </c>
      <c r="D9" s="144">
        <f t="shared" si="0"/>
        <v>0</v>
      </c>
      <c r="E9" s="146">
        <f>IF(AND(D8&lt;=Jaaroverzicht!$G$1,D9&gt;Jaaroverzicht!$G$1),IF(B9=0,0,7%*(B9-(D9-Jaaroverzicht!$G$1))),IF(D9&gt;Jaaroverzicht!$G$1,0,7%*B9))</f>
        <v>0</v>
      </c>
    </row>
    <row r="10" spans="1:5" x14ac:dyDescent="0.2">
      <c r="A10" s="144">
        <f>'KS 1'!C18</f>
        <v>0</v>
      </c>
      <c r="B10" s="144">
        <f>'KS 1'!D18</f>
        <v>0</v>
      </c>
      <c r="C10" s="144">
        <f>'KS 1'!E18</f>
        <v>0</v>
      </c>
      <c r="D10" s="144">
        <f t="shared" si="0"/>
        <v>0</v>
      </c>
      <c r="E10" s="146">
        <f>IF(AND(D9&lt;=Jaaroverzicht!$G$1,D10&gt;Jaaroverzicht!$G$1),IF(B10=0,0,7%*(B10-(D10-Jaaroverzicht!$G$1))),IF(D10&gt;Jaaroverzicht!$G$1,0,7%*B10))</f>
        <v>0</v>
      </c>
    </row>
    <row r="11" spans="1:5" x14ac:dyDescent="0.2">
      <c r="A11" s="144">
        <f>'KS 1'!C19</f>
        <v>0</v>
      </c>
      <c r="B11" s="144">
        <f>'KS 1'!D19</f>
        <v>0</v>
      </c>
      <c r="C11" s="144">
        <f>'KS 1'!E19</f>
        <v>0</v>
      </c>
      <c r="D11" s="144">
        <f t="shared" si="0"/>
        <v>0</v>
      </c>
      <c r="E11" s="146">
        <f>IF(AND(D10&lt;=Jaaroverzicht!$G$1,D11&gt;Jaaroverzicht!$G$1),IF(B11=0,0,7%*(B11-(D11-Jaaroverzicht!$G$1))),IF(D11&gt;Jaaroverzicht!$G$1,0,7%*B11))</f>
        <v>0</v>
      </c>
    </row>
    <row r="12" spans="1:5" x14ac:dyDescent="0.2">
      <c r="A12" s="144">
        <f>'KS 1'!C20</f>
        <v>0</v>
      </c>
      <c r="B12" s="144">
        <f>'KS 1'!D20</f>
        <v>0</v>
      </c>
      <c r="C12" s="144">
        <f>'KS 1'!E20</f>
        <v>0</v>
      </c>
      <c r="D12" s="144">
        <f t="shared" si="0"/>
        <v>0</v>
      </c>
      <c r="E12" s="146">
        <f>IF(AND(D11&lt;=Jaaroverzicht!$G$1,D12&gt;Jaaroverzicht!$G$1),IF(B12=0,0,7%*(B12-(D12-Jaaroverzicht!$G$1))),IF(D12&gt;Jaaroverzicht!$G$1,0,7%*B12))</f>
        <v>0</v>
      </c>
    </row>
    <row r="13" spans="1:5" x14ac:dyDescent="0.2">
      <c r="A13" s="144">
        <f>'KS 1'!C21</f>
        <v>0</v>
      </c>
      <c r="B13" s="144">
        <f>'KS 1'!D21</f>
        <v>0</v>
      </c>
      <c r="C13" s="144">
        <f>'KS 1'!E21</f>
        <v>0</v>
      </c>
      <c r="D13" s="144">
        <f t="shared" si="0"/>
        <v>0</v>
      </c>
      <c r="E13" s="146">
        <f>IF(AND(D12&lt;=Jaaroverzicht!$G$1,D13&gt;Jaaroverzicht!$G$1),IF(B13=0,0,7%*(B13-(D13-Jaaroverzicht!$G$1))),IF(D13&gt;Jaaroverzicht!$G$1,0,7%*B13))</f>
        <v>0</v>
      </c>
    </row>
    <row r="14" spans="1:5" x14ac:dyDescent="0.2">
      <c r="A14" s="144">
        <f>'KS 1'!C22</f>
        <v>0</v>
      </c>
      <c r="B14" s="144">
        <f>'KS 1'!D22</f>
        <v>0</v>
      </c>
      <c r="C14" s="144">
        <f>'KS 1'!E22</f>
        <v>0</v>
      </c>
      <c r="D14" s="144">
        <f t="shared" si="0"/>
        <v>0</v>
      </c>
      <c r="E14" s="146">
        <f>IF(AND(D13&lt;=Jaaroverzicht!$G$1,D14&gt;Jaaroverzicht!$G$1),IF(B14=0,0,7%*(B14-(D14-Jaaroverzicht!$G$1))),IF(D14&gt;Jaaroverzicht!$G$1,0,7%*B14))</f>
        <v>0</v>
      </c>
    </row>
    <row r="15" spans="1:5" x14ac:dyDescent="0.2">
      <c r="A15" s="144">
        <f>'KS 1'!C23</f>
        <v>0</v>
      </c>
      <c r="B15" s="144">
        <f>'KS 1'!D23</f>
        <v>0</v>
      </c>
      <c r="C15" s="144">
        <f>'KS 1'!E23</f>
        <v>0</v>
      </c>
      <c r="D15" s="144">
        <f t="shared" si="0"/>
        <v>0</v>
      </c>
      <c r="E15" s="146">
        <f>IF(AND(D14&lt;=Jaaroverzicht!$G$1,D15&gt;Jaaroverzicht!$G$1),IF(B15=0,0,7%*(B15-(D15-Jaaroverzicht!$G$1))),IF(D15&gt;Jaaroverzicht!$G$1,0,7%*B15))</f>
        <v>0</v>
      </c>
    </row>
    <row r="16" spans="1:5" x14ac:dyDescent="0.2">
      <c r="A16" s="144">
        <f>'KS 1'!C24</f>
        <v>0</v>
      </c>
      <c r="B16" s="144">
        <f>'KS 1'!D24</f>
        <v>0</v>
      </c>
      <c r="C16" s="144">
        <f>'KS 1'!E24</f>
        <v>0</v>
      </c>
      <c r="D16" s="144">
        <f t="shared" si="0"/>
        <v>0</v>
      </c>
      <c r="E16" s="146">
        <f>IF(AND(D15&lt;=Jaaroverzicht!$G$1,D16&gt;Jaaroverzicht!$G$1),IF(B16=0,0,7%*(B16-(D16-Jaaroverzicht!$G$1))),IF(D16&gt;Jaaroverzicht!$G$1,0,7%*B16))</f>
        <v>0</v>
      </c>
    </row>
    <row r="17" spans="1:5" x14ac:dyDescent="0.2">
      <c r="A17" s="144">
        <f>'KS 1'!C25</f>
        <v>0</v>
      </c>
      <c r="B17" s="144">
        <f>'KS 1'!D25</f>
        <v>0</v>
      </c>
      <c r="C17" s="144">
        <f>'KS 1'!E25</f>
        <v>0</v>
      </c>
      <c r="D17" s="144">
        <f t="shared" si="0"/>
        <v>0</v>
      </c>
      <c r="E17" s="146">
        <f>IF(AND(D16&lt;=Jaaroverzicht!$G$1,D17&gt;Jaaroverzicht!$G$1),IF(B17=0,0,7%*(B17-(D17-Jaaroverzicht!$G$1))),IF(D17&gt;Jaaroverzicht!$G$1,0,7%*B17))</f>
        <v>0</v>
      </c>
    </row>
    <row r="18" spans="1:5" x14ac:dyDescent="0.2">
      <c r="A18" s="144">
        <f>'KS 1'!C26</f>
        <v>0</v>
      </c>
      <c r="B18" s="144">
        <f>'KS 1'!D26</f>
        <v>0</v>
      </c>
      <c r="C18" s="144">
        <f>'KS 1'!E26</f>
        <v>0</v>
      </c>
      <c r="D18" s="144">
        <f t="shared" si="0"/>
        <v>0</v>
      </c>
      <c r="E18" s="146">
        <f>IF(AND(D17&lt;=Jaaroverzicht!$G$1,D18&gt;Jaaroverzicht!$G$1),IF(B18=0,0,7%*(B18-(D18-Jaaroverzicht!$G$1))),IF(D18&gt;Jaaroverzicht!$G$1,0,7%*B18))</f>
        <v>0</v>
      </c>
    </row>
    <row r="19" spans="1:5" x14ac:dyDescent="0.2">
      <c r="A19" s="144">
        <f>'KS 1'!C27</f>
        <v>0</v>
      </c>
      <c r="B19" s="144">
        <f>'KS 1'!D27</f>
        <v>0</v>
      </c>
      <c r="C19" s="144">
        <f>'KS 1'!E27</f>
        <v>0</v>
      </c>
      <c r="D19" s="144">
        <f t="shared" si="0"/>
        <v>0</v>
      </c>
      <c r="E19" s="146">
        <f>IF(AND(D18&lt;=Jaaroverzicht!$G$1,D19&gt;Jaaroverzicht!$G$1),IF(B19=0,0,7%*(B19-(D19-Jaaroverzicht!$G$1))),IF(D19&gt;Jaaroverzicht!$G$1,0,7%*B19))</f>
        <v>0</v>
      </c>
    </row>
    <row r="20" spans="1:5" x14ac:dyDescent="0.2">
      <c r="A20" s="144">
        <f>'KS 1'!C28</f>
        <v>0</v>
      </c>
      <c r="B20" s="144">
        <f>'KS 1'!D28</f>
        <v>0</v>
      </c>
      <c r="C20" s="144">
        <f>'KS 1'!E28</f>
        <v>0</v>
      </c>
      <c r="D20" s="144">
        <f t="shared" si="0"/>
        <v>0</v>
      </c>
      <c r="E20" s="146">
        <f>IF(AND(D19&lt;=Jaaroverzicht!$G$1,D20&gt;Jaaroverzicht!$G$1),IF(B20=0,0,7%*(B20-(D20-Jaaroverzicht!$G$1))),IF(D20&gt;Jaaroverzicht!$G$1,0,7%*B20))</f>
        <v>0</v>
      </c>
    </row>
    <row r="21" spans="1:5" x14ac:dyDescent="0.2">
      <c r="A21" s="144">
        <f>'KS 1'!C31</f>
        <v>0</v>
      </c>
      <c r="B21" s="144">
        <f>'KS 1'!D31</f>
        <v>0</v>
      </c>
      <c r="C21" s="144">
        <f>'KS 1'!E31</f>
        <v>0</v>
      </c>
      <c r="D21" s="144">
        <f t="shared" si="0"/>
        <v>0</v>
      </c>
      <c r="E21" s="146">
        <f>IF(AND(D20&lt;=Jaaroverzicht!$G$1,D21&gt;Jaaroverzicht!$G$1),IF(B21=0,0,7%*(B21-(D21-Jaaroverzicht!$G$1))),IF(D21&gt;Jaaroverzicht!$G$1,0,7%*B21))</f>
        <v>0</v>
      </c>
    </row>
    <row r="22" spans="1:5" x14ac:dyDescent="0.2">
      <c r="A22" s="144">
        <f>'KS 1'!C32</f>
        <v>0</v>
      </c>
      <c r="B22" s="144">
        <f>'KS 1'!D32</f>
        <v>0</v>
      </c>
      <c r="C22" s="144">
        <f>'KS 1'!E32</f>
        <v>0</v>
      </c>
      <c r="D22" s="144">
        <f t="shared" si="0"/>
        <v>0</v>
      </c>
      <c r="E22" s="146">
        <f>IF(AND(D21&lt;=Jaaroverzicht!$G$1,D22&gt;Jaaroverzicht!$G$1),IF(B22=0,0,7%*(B22-(D22-Jaaroverzicht!$G$1))),IF(D22&gt;Jaaroverzicht!$G$1,0,7%*B22))</f>
        <v>0</v>
      </c>
    </row>
    <row r="23" spans="1:5" x14ac:dyDescent="0.2">
      <c r="A23" s="144">
        <f>'KS 1'!C33</f>
        <v>0</v>
      </c>
      <c r="B23" s="144">
        <f>'KS 1'!D33</f>
        <v>0</v>
      </c>
      <c r="C23" s="144">
        <f>'KS 1'!E33</f>
        <v>0</v>
      </c>
      <c r="D23" s="144">
        <f t="shared" si="0"/>
        <v>0</v>
      </c>
      <c r="E23" s="146">
        <f>IF(AND(D22&lt;=Jaaroverzicht!$G$1,D23&gt;Jaaroverzicht!$G$1),IF(B23=0,0,7%*(B23-(D23-Jaaroverzicht!$G$1))),IF(D23&gt;Jaaroverzicht!$G$1,0,7%*B23))</f>
        <v>0</v>
      </c>
    </row>
    <row r="24" spans="1:5" x14ac:dyDescent="0.2">
      <c r="A24" s="144">
        <f>'KS 1'!C34</f>
        <v>0</v>
      </c>
      <c r="B24" s="144">
        <f>'KS 1'!D34</f>
        <v>0</v>
      </c>
      <c r="C24" s="144">
        <f>'KS 1'!E34</f>
        <v>0</v>
      </c>
      <c r="D24" s="144">
        <f t="shared" si="0"/>
        <v>0</v>
      </c>
      <c r="E24" s="146">
        <f>IF(AND(D23&lt;=Jaaroverzicht!$G$1,D24&gt;Jaaroverzicht!$G$1),IF(B24=0,0,7%*(B24-(D24-Jaaroverzicht!$G$1))),IF(D24&gt;Jaaroverzicht!$G$1,0,7%*B24))</f>
        <v>0</v>
      </c>
    </row>
    <row r="25" spans="1:5" x14ac:dyDescent="0.2">
      <c r="A25" s="144">
        <f>'KS 1'!C35</f>
        <v>0</v>
      </c>
      <c r="B25" s="144">
        <f>'KS 1'!D35</f>
        <v>0</v>
      </c>
      <c r="C25" s="144">
        <f>'KS 1'!E35</f>
        <v>0</v>
      </c>
      <c r="D25" s="144">
        <f t="shared" si="0"/>
        <v>0</v>
      </c>
      <c r="E25" s="146">
        <f>IF(AND(D24&lt;=Jaaroverzicht!$G$1,D25&gt;Jaaroverzicht!$G$1),IF(B25=0,0,7%*(B25-(D25-Jaaroverzicht!$G$1))),IF(D25&gt;Jaaroverzicht!$G$1,0,7%*B25))</f>
        <v>0</v>
      </c>
    </row>
    <row r="26" spans="1:5" x14ac:dyDescent="0.2">
      <c r="A26" s="144">
        <f>'KS 1'!C36</f>
        <v>0</v>
      </c>
      <c r="B26" s="144">
        <f>'KS 1'!D36</f>
        <v>0</v>
      </c>
      <c r="C26" s="144">
        <f>'KS 1'!E36</f>
        <v>0</v>
      </c>
      <c r="D26" s="144">
        <f t="shared" si="0"/>
        <v>0</v>
      </c>
      <c r="E26" s="146">
        <f>IF(AND(D25&lt;=Jaaroverzicht!$G$1,D26&gt;Jaaroverzicht!$G$1),IF(B26=0,0,7%*(B26-(D26-Jaaroverzicht!$G$1))),IF(D26&gt;Jaaroverzicht!$G$1,0,7%*B26))</f>
        <v>0</v>
      </c>
    </row>
    <row r="27" spans="1:5" x14ac:dyDescent="0.2">
      <c r="A27" s="144">
        <f>'KS 1'!C37</f>
        <v>0</v>
      </c>
      <c r="B27" s="144">
        <f>'KS 1'!D37</f>
        <v>0</v>
      </c>
      <c r="C27" s="144">
        <f>'KS 1'!E37</f>
        <v>0</v>
      </c>
      <c r="D27" s="144">
        <f t="shared" si="0"/>
        <v>0</v>
      </c>
      <c r="E27" s="146">
        <f>IF(AND(D26&lt;=Jaaroverzicht!$G$1,D27&gt;Jaaroverzicht!$G$1),IF(B27=0,0,7%*(B27-(D27-Jaaroverzicht!$G$1))),IF(D27&gt;Jaaroverzicht!$G$1,0,7%*B27))</f>
        <v>0</v>
      </c>
    </row>
    <row r="28" spans="1:5" x14ac:dyDescent="0.2">
      <c r="A28" s="144">
        <f>'KS 1'!C38</f>
        <v>0</v>
      </c>
      <c r="B28" s="144">
        <f>'KS 1'!D38</f>
        <v>0</v>
      </c>
      <c r="C28" s="144">
        <f>'KS 1'!E38</f>
        <v>0</v>
      </c>
      <c r="D28" s="144">
        <f t="shared" si="0"/>
        <v>0</v>
      </c>
      <c r="E28" s="146">
        <f>IF(AND(D27&lt;=Jaaroverzicht!$G$1,D28&gt;Jaaroverzicht!$G$1),IF(B28=0,0,7%*(B28-(D28-Jaaroverzicht!$G$1))),IF(D28&gt;Jaaroverzicht!$G$1,0,7%*B28))</f>
        <v>0</v>
      </c>
    </row>
    <row r="29" spans="1:5" x14ac:dyDescent="0.2">
      <c r="A29" s="144">
        <f>'KS 1'!C39</f>
        <v>0</v>
      </c>
      <c r="B29" s="144">
        <f>'KS 1'!D39</f>
        <v>0</v>
      </c>
      <c r="C29" s="144">
        <f>'KS 1'!E39</f>
        <v>0</v>
      </c>
      <c r="D29" s="144">
        <f t="shared" si="0"/>
        <v>0</v>
      </c>
      <c r="E29" s="146">
        <f>IF(AND(D28&lt;=Jaaroverzicht!$G$1,D29&gt;Jaaroverzicht!$G$1),IF(B29=0,0,7%*(B29-(D29-Jaaroverzicht!$G$1))),IF(D29&gt;Jaaroverzicht!$G$1,0,7%*B29))</f>
        <v>0</v>
      </c>
    </row>
    <row r="30" spans="1:5" x14ac:dyDescent="0.2">
      <c r="A30" s="144">
        <f>'KS 1'!C40</f>
        <v>0</v>
      </c>
      <c r="B30" s="144">
        <f>'KS 1'!D40</f>
        <v>0</v>
      </c>
      <c r="C30" s="144">
        <f>'KS 1'!E40</f>
        <v>0</v>
      </c>
      <c r="D30" s="144">
        <f t="shared" si="0"/>
        <v>0</v>
      </c>
      <c r="E30" s="146">
        <f>IF(AND(D29&lt;=Jaaroverzicht!$G$1,D30&gt;Jaaroverzicht!$G$1),IF(B30=0,0,7%*(B30-(D30-Jaaroverzicht!$G$1))),IF(D30&gt;Jaaroverzicht!$G$1,0,7%*B30))</f>
        <v>0</v>
      </c>
    </row>
    <row r="31" spans="1:5" x14ac:dyDescent="0.2">
      <c r="A31" s="144">
        <f>'KS 1'!C41</f>
        <v>0</v>
      </c>
      <c r="B31" s="144">
        <f>'KS 1'!D41</f>
        <v>0</v>
      </c>
      <c r="C31" s="144">
        <f>'KS 1'!E41</f>
        <v>0</v>
      </c>
      <c r="D31" s="144">
        <f t="shared" si="0"/>
        <v>0</v>
      </c>
      <c r="E31" s="146">
        <f>IF(AND(D30&lt;=Jaaroverzicht!$G$1,D31&gt;Jaaroverzicht!$G$1),IF(B31=0,0,7%*(B31-(D31-Jaaroverzicht!$G$1))),IF(D31&gt;Jaaroverzicht!$G$1,0,7%*B31))</f>
        <v>0</v>
      </c>
    </row>
    <row r="32" spans="1:5" x14ac:dyDescent="0.2">
      <c r="A32" s="144">
        <f>'KS 1'!C42</f>
        <v>0</v>
      </c>
      <c r="B32" s="144">
        <f>'KS 1'!D42</f>
        <v>0</v>
      </c>
      <c r="C32" s="144">
        <f>'KS 1'!E42</f>
        <v>0</v>
      </c>
      <c r="D32" s="144">
        <f t="shared" si="0"/>
        <v>0</v>
      </c>
      <c r="E32" s="146">
        <f>IF(AND(D31&lt;=Jaaroverzicht!$G$1,D32&gt;Jaaroverzicht!$G$1),IF(B32=0,0,7%*(B32-(D32-Jaaroverzicht!$G$1))),IF(D32&gt;Jaaroverzicht!$G$1,0,7%*B32))</f>
        <v>0</v>
      </c>
    </row>
    <row r="33" spans="1:5" x14ac:dyDescent="0.2">
      <c r="A33" s="144">
        <f>'KS 1'!C43</f>
        <v>0</v>
      </c>
      <c r="B33" s="144">
        <f>'KS 1'!D43</f>
        <v>0</v>
      </c>
      <c r="C33" s="144">
        <f>'KS 1'!E43</f>
        <v>0</v>
      </c>
      <c r="D33" s="144">
        <f t="shared" si="0"/>
        <v>0</v>
      </c>
      <c r="E33" s="146">
        <f>IF(AND(D32&lt;=Jaaroverzicht!$G$1,D33&gt;Jaaroverzicht!$G$1),IF(B33=0,0,7%*(B33-(D33-Jaaroverzicht!$G$1))),IF(D33&gt;Jaaroverzicht!$G$1,0,7%*B33))</f>
        <v>0</v>
      </c>
    </row>
    <row r="34" spans="1:5" x14ac:dyDescent="0.2">
      <c r="A34" s="144">
        <f>'KS 1'!C44</f>
        <v>0</v>
      </c>
      <c r="B34" s="144">
        <f>'KS 1'!D44</f>
        <v>0</v>
      </c>
      <c r="C34" s="144">
        <f>'KS 1'!E44</f>
        <v>0</v>
      </c>
      <c r="D34" s="144">
        <f t="shared" si="0"/>
        <v>0</v>
      </c>
      <c r="E34" s="146">
        <f>IF(AND(D33&lt;=Jaaroverzicht!$G$1,D34&gt;Jaaroverzicht!$G$1),IF(B34=0,0,7%*(B34-(D34-Jaaroverzicht!$G$1))),IF(D34&gt;Jaaroverzicht!$G$1,0,7%*B34))</f>
        <v>0</v>
      </c>
    </row>
    <row r="35" spans="1:5" x14ac:dyDescent="0.2">
      <c r="A35" s="144">
        <f>'KS 1'!C45</f>
        <v>0</v>
      </c>
      <c r="B35" s="144">
        <f>'KS 1'!D45</f>
        <v>0</v>
      </c>
      <c r="C35" s="144">
        <f>'KS 1'!E45</f>
        <v>0</v>
      </c>
      <c r="D35" s="144">
        <f t="shared" si="0"/>
        <v>0</v>
      </c>
      <c r="E35" s="146">
        <f>IF(AND(D34&lt;=Jaaroverzicht!$G$1,D35&gt;Jaaroverzicht!$G$1),IF(B35=0,0,7%*(B35-(D35-Jaaroverzicht!$G$1))),IF(D35&gt;Jaaroverzicht!$G$1,0,7%*B35))</f>
        <v>0</v>
      </c>
    </row>
    <row r="36" spans="1:5" x14ac:dyDescent="0.2">
      <c r="A36" s="144">
        <f>'KS 1'!C46</f>
        <v>0</v>
      </c>
      <c r="B36" s="144">
        <f>'KS 1'!D46</f>
        <v>0</v>
      </c>
      <c r="C36" s="144">
        <f>'KS 1'!E46</f>
        <v>0</v>
      </c>
      <c r="D36" s="144">
        <f t="shared" si="0"/>
        <v>0</v>
      </c>
      <c r="E36" s="146">
        <f>IF(AND(D35&lt;=Jaaroverzicht!$G$1,D36&gt;Jaaroverzicht!$G$1),IF(B36=0,0,7%*(B36-(D36-Jaaroverzicht!$G$1))),IF(D36&gt;Jaaroverzicht!$G$1,0,7%*B36))</f>
        <v>0</v>
      </c>
    </row>
    <row r="37" spans="1:5" x14ac:dyDescent="0.2">
      <c r="A37" s="144">
        <f>'KS 1'!C47</f>
        <v>0</v>
      </c>
      <c r="B37" s="144">
        <f>'KS 1'!D47</f>
        <v>0</v>
      </c>
      <c r="C37" s="144">
        <f>'KS 1'!E47</f>
        <v>0</v>
      </c>
      <c r="D37" s="144">
        <f t="shared" si="0"/>
        <v>0</v>
      </c>
      <c r="E37" s="146">
        <f>IF(AND(D36&lt;=Jaaroverzicht!$G$1,D37&gt;Jaaroverzicht!$G$1),IF(B37=0,0,7%*(B37-(D37-Jaaroverzicht!$G$1))),IF(D37&gt;Jaaroverzicht!$G$1,0,7%*B37))</f>
        <v>0</v>
      </c>
    </row>
    <row r="38" spans="1:5" x14ac:dyDescent="0.2">
      <c r="A38" s="144">
        <f>'KS 1'!C48</f>
        <v>0</v>
      </c>
      <c r="B38" s="144">
        <f>'KS 1'!D48</f>
        <v>0</v>
      </c>
      <c r="C38" s="144">
        <f>'KS 1'!E48</f>
        <v>0</v>
      </c>
      <c r="D38" s="144">
        <f t="shared" si="0"/>
        <v>0</v>
      </c>
      <c r="E38" s="146">
        <f>IF(AND(D37&lt;=Jaaroverzicht!$G$1,D38&gt;Jaaroverzicht!$G$1),IF(B38=0,0,7%*(B38-(D38-Jaaroverzicht!$G$1))),IF(D38&gt;Jaaroverzicht!$G$1,0,7%*B38))</f>
        <v>0</v>
      </c>
    </row>
    <row r="39" spans="1:5" x14ac:dyDescent="0.2">
      <c r="A39" s="144">
        <f>'KS 1'!C49</f>
        <v>0</v>
      </c>
      <c r="B39" s="144">
        <f>'KS 1'!D49</f>
        <v>0</v>
      </c>
      <c r="C39" s="144">
        <f>'KS 1'!E49</f>
        <v>0</v>
      </c>
      <c r="D39" s="144">
        <f t="shared" si="0"/>
        <v>0</v>
      </c>
      <c r="E39" s="146">
        <f>IF(AND(D38&lt;=Jaaroverzicht!$G$1,D39&gt;Jaaroverzicht!$G$1),IF(B39=0,0,7%*(B39-(D39-Jaaroverzicht!$G$1))),IF(D39&gt;Jaaroverzicht!$G$1,0,7%*B39))</f>
        <v>0</v>
      </c>
    </row>
    <row r="40" spans="1:5" x14ac:dyDescent="0.2">
      <c r="A40" s="144">
        <f>'KS 1'!C50</f>
        <v>0</v>
      </c>
      <c r="B40" s="144">
        <f>'KS 1'!D50</f>
        <v>0</v>
      </c>
      <c r="C40" s="144">
        <f>'KS 1'!E50</f>
        <v>0</v>
      </c>
      <c r="D40" s="144">
        <f t="shared" si="0"/>
        <v>0</v>
      </c>
      <c r="E40" s="146">
        <f>IF(AND(D39&lt;=Jaaroverzicht!$G$1,D40&gt;Jaaroverzicht!$G$1),IF(B40=0,0,7%*(B40-(D40-Jaaroverzicht!$G$1))),IF(D40&gt;Jaaroverzicht!$G$1,0,7%*B40))</f>
        <v>0</v>
      </c>
    </row>
    <row r="41" spans="1:5" x14ac:dyDescent="0.2">
      <c r="A41" s="144">
        <f>'KS 1'!C51</f>
        <v>0</v>
      </c>
      <c r="B41" s="144">
        <f>'KS 1'!D51</f>
        <v>0</v>
      </c>
      <c r="C41" s="144">
        <f>'KS 1'!E51</f>
        <v>0</v>
      </c>
      <c r="D41" s="144">
        <f t="shared" si="0"/>
        <v>0</v>
      </c>
      <c r="E41" s="146">
        <f>IF(AND(D40&lt;=Jaaroverzicht!$G$1,D41&gt;Jaaroverzicht!$G$1),IF(B41=0,0,7%*(B41-(D41-Jaaroverzicht!$G$1))),IF(D41&gt;Jaaroverzicht!$G$1,0,7%*B41))</f>
        <v>0</v>
      </c>
    </row>
    <row r="42" spans="1:5" x14ac:dyDescent="0.2">
      <c r="A42" s="144">
        <f>'KS 1'!C52</f>
        <v>0</v>
      </c>
      <c r="B42" s="144">
        <f>'KS 1'!D52</f>
        <v>0</v>
      </c>
      <c r="C42" s="144">
        <f>'KS 1'!E52</f>
        <v>0</v>
      </c>
      <c r="D42" s="144">
        <f t="shared" si="0"/>
        <v>0</v>
      </c>
      <c r="E42" s="146">
        <f>IF(AND(D41&lt;=Jaaroverzicht!$G$1,D42&gt;Jaaroverzicht!$G$1),IF(B42=0,0,7%*(B42-(D42-Jaaroverzicht!$G$1))),IF(D42&gt;Jaaroverzicht!$G$1,0,7%*B42))</f>
        <v>0</v>
      </c>
    </row>
    <row r="43" spans="1:5" x14ac:dyDescent="0.2">
      <c r="A43" s="144">
        <f>'KS 1'!C53</f>
        <v>0</v>
      </c>
      <c r="B43" s="144">
        <f>'KS 1'!D53</f>
        <v>0</v>
      </c>
      <c r="C43" s="144">
        <f>'KS 1'!E53</f>
        <v>0</v>
      </c>
      <c r="D43" s="144">
        <f t="shared" si="0"/>
        <v>0</v>
      </c>
      <c r="E43" s="146">
        <f>IF(AND(D42&lt;=Jaaroverzicht!$G$1,D43&gt;Jaaroverzicht!$G$1),IF(B43=0,0,7%*(B43-(D43-Jaaroverzicht!$G$1))),IF(D43&gt;Jaaroverzicht!$G$1,0,7%*B43))</f>
        <v>0</v>
      </c>
    </row>
    <row r="44" spans="1:5" x14ac:dyDescent="0.2">
      <c r="A44" s="144">
        <f>'KS 1'!C54</f>
        <v>0</v>
      </c>
      <c r="B44" s="144">
        <f>'KS 1'!D54</f>
        <v>0</v>
      </c>
      <c r="C44" s="144">
        <f>'KS 1'!E54</f>
        <v>0</v>
      </c>
      <c r="D44" s="144">
        <f t="shared" si="0"/>
        <v>0</v>
      </c>
      <c r="E44" s="146">
        <f>IF(AND(D43&lt;=Jaaroverzicht!$G$1,D44&gt;Jaaroverzicht!$G$1),IF(B44=0,0,7%*(B44-(D44-Jaaroverzicht!$G$1))),IF(D44&gt;Jaaroverzicht!$G$1,0,7%*B44))</f>
        <v>0</v>
      </c>
    </row>
    <row r="45" spans="1:5" x14ac:dyDescent="0.2">
      <c r="A45" s="144">
        <f>'KS 1'!C55</f>
        <v>0</v>
      </c>
      <c r="B45" s="144">
        <f>'KS 1'!D55</f>
        <v>0</v>
      </c>
      <c r="C45" s="144">
        <f>'KS 1'!E55</f>
        <v>0</v>
      </c>
      <c r="D45" s="144">
        <f t="shared" si="0"/>
        <v>0</v>
      </c>
      <c r="E45" s="146">
        <f>IF(AND(D44&lt;=Jaaroverzicht!$G$1,D45&gt;Jaaroverzicht!$G$1),IF(B45=0,0,7%*(B45-(D45-Jaaroverzicht!$G$1))),IF(D45&gt;Jaaroverzicht!$G$1,0,7%*B45))</f>
        <v>0</v>
      </c>
    </row>
    <row r="46" spans="1:5" x14ac:dyDescent="0.2">
      <c r="A46" s="144">
        <f>'KS 1'!C56</f>
        <v>0</v>
      </c>
      <c r="B46" s="144">
        <f>'KS 1'!D56</f>
        <v>0</v>
      </c>
      <c r="C46" s="144">
        <f>'KS 1'!E56</f>
        <v>0</v>
      </c>
      <c r="D46" s="144">
        <f t="shared" si="0"/>
        <v>0</v>
      </c>
      <c r="E46" s="146">
        <f>IF(AND(D45&lt;=Jaaroverzicht!$G$1,D46&gt;Jaaroverzicht!$G$1),IF(B46=0,0,7%*(B46-(D46-Jaaroverzicht!$G$1))),IF(D46&gt;Jaaroverzicht!$G$1,0,7%*B46))</f>
        <v>0</v>
      </c>
    </row>
    <row r="47" spans="1:5" x14ac:dyDescent="0.2">
      <c r="A47" s="144">
        <f>'KS 1'!C57</f>
        <v>0</v>
      </c>
      <c r="B47" s="144">
        <f>'KS 1'!D57</f>
        <v>0</v>
      </c>
      <c r="C47" s="144">
        <f>'KS 1'!E57</f>
        <v>0</v>
      </c>
      <c r="D47" s="144">
        <f t="shared" si="0"/>
        <v>0</v>
      </c>
      <c r="E47" s="146">
        <f>IF(AND(D46&lt;=Jaaroverzicht!$G$1,D47&gt;Jaaroverzicht!$G$1),IF(B47=0,0,7%*(B47-(D47-Jaaroverzicht!$G$1))),IF(D47&gt;Jaaroverzicht!$G$1,0,7%*B47))</f>
        <v>0</v>
      </c>
    </row>
    <row r="48" spans="1:5" x14ac:dyDescent="0.2">
      <c r="A48" s="144">
        <f>'KS 1'!C58</f>
        <v>0</v>
      </c>
      <c r="B48" s="144">
        <f>'KS 1'!D58</f>
        <v>0</v>
      </c>
      <c r="C48" s="144">
        <f>'KS 1'!E58</f>
        <v>0</v>
      </c>
      <c r="D48" s="144">
        <f t="shared" si="0"/>
        <v>0</v>
      </c>
      <c r="E48" s="146">
        <f>IF(AND(D47&lt;=Jaaroverzicht!$G$1,D48&gt;Jaaroverzicht!$G$1),IF(B48=0,0,7%*(B48-(D48-Jaaroverzicht!$G$1))),IF(D48&gt;Jaaroverzicht!$G$1,0,7%*B48))</f>
        <v>0</v>
      </c>
    </row>
    <row r="49" spans="1:5" x14ac:dyDescent="0.2">
      <c r="A49" s="144">
        <f>'KS 1'!C59</f>
        <v>0</v>
      </c>
      <c r="B49" s="144">
        <f>'KS 1'!D59</f>
        <v>0</v>
      </c>
      <c r="C49" s="144">
        <f>'KS 1'!E59</f>
        <v>0</v>
      </c>
      <c r="D49" s="144">
        <f t="shared" si="0"/>
        <v>0</v>
      </c>
      <c r="E49" s="146">
        <f>IF(AND(D48&lt;=Jaaroverzicht!$G$1,D49&gt;Jaaroverzicht!$G$1),IF(B49=0,0,7%*(B49-(D49-Jaaroverzicht!$G$1))),IF(D49&gt;Jaaroverzicht!$G$1,0,7%*B49))</f>
        <v>0</v>
      </c>
    </row>
    <row r="50" spans="1:5" x14ac:dyDescent="0.2">
      <c r="A50" s="144">
        <f>'KS 1'!C62</f>
        <v>0</v>
      </c>
      <c r="B50" s="144">
        <f>'KS 1'!D62</f>
        <v>0</v>
      </c>
      <c r="C50" s="144">
        <f>'KS 1'!E62</f>
        <v>0</v>
      </c>
      <c r="D50" s="144">
        <f t="shared" si="0"/>
        <v>0</v>
      </c>
      <c r="E50" s="146">
        <f>IF(AND(D49&lt;=Jaaroverzicht!$G$1,D50&gt;Jaaroverzicht!$G$1),IF(B50=0,0,7%*(B50-(D50-Jaaroverzicht!$G$1))),IF(D50&gt;Jaaroverzicht!$G$1,0,7%*B50))</f>
        <v>0</v>
      </c>
    </row>
    <row r="51" spans="1:5" x14ac:dyDescent="0.2">
      <c r="A51" s="144">
        <f>'KS 1'!C63</f>
        <v>0</v>
      </c>
      <c r="B51" s="144">
        <f>'KS 1'!D63</f>
        <v>0</v>
      </c>
      <c r="C51" s="144">
        <f>'KS 1'!E63</f>
        <v>0</v>
      </c>
      <c r="D51" s="144">
        <f t="shared" si="0"/>
        <v>0</v>
      </c>
      <c r="E51" s="146">
        <f>IF(AND(D50&lt;=Jaaroverzicht!$G$1,D51&gt;Jaaroverzicht!$G$1),IF(B51=0,0,7%*(B51-(D51-Jaaroverzicht!$G$1))),IF(D51&gt;Jaaroverzicht!$G$1,0,7%*B51))</f>
        <v>0</v>
      </c>
    </row>
    <row r="52" spans="1:5" x14ac:dyDescent="0.2">
      <c r="A52" s="144">
        <f>'KS 1'!C64</f>
        <v>0</v>
      </c>
      <c r="B52" s="144">
        <f>'KS 1'!D64</f>
        <v>0</v>
      </c>
      <c r="C52" s="144">
        <f>'KS 1'!E64</f>
        <v>0</v>
      </c>
      <c r="D52" s="144">
        <f t="shared" si="0"/>
        <v>0</v>
      </c>
      <c r="E52" s="146">
        <f>IF(AND(D51&lt;=Jaaroverzicht!$G$1,D52&gt;Jaaroverzicht!$G$1),IF(B52=0,0,7%*(B52-(D52-Jaaroverzicht!$G$1))),IF(D52&gt;Jaaroverzicht!$G$1,0,7%*B52))</f>
        <v>0</v>
      </c>
    </row>
    <row r="53" spans="1:5" x14ac:dyDescent="0.2">
      <c r="A53" s="144">
        <f>'KS 1'!C65</f>
        <v>0</v>
      </c>
      <c r="B53" s="144">
        <f>'KS 1'!D65</f>
        <v>0</v>
      </c>
      <c r="C53" s="144">
        <f>'KS 1'!E65</f>
        <v>0</v>
      </c>
      <c r="D53" s="144">
        <f t="shared" si="0"/>
        <v>0</v>
      </c>
      <c r="E53" s="146">
        <f>IF(AND(D52&lt;=Jaaroverzicht!$G$1,D53&gt;Jaaroverzicht!$G$1),IF(B53=0,0,7%*(B53-(D53-Jaaroverzicht!$G$1))),IF(D53&gt;Jaaroverzicht!$G$1,0,7%*B53))</f>
        <v>0</v>
      </c>
    </row>
    <row r="54" spans="1:5" x14ac:dyDescent="0.2">
      <c r="A54" s="144">
        <f>'KS 1'!C66</f>
        <v>0</v>
      </c>
      <c r="B54" s="144">
        <f>'KS 1'!D66</f>
        <v>0</v>
      </c>
      <c r="C54" s="144">
        <f>'KS 1'!E66</f>
        <v>0</v>
      </c>
      <c r="D54" s="144">
        <f t="shared" si="0"/>
        <v>0</v>
      </c>
      <c r="E54" s="146">
        <f>IF(AND(D53&lt;=Jaaroverzicht!$G$1,D54&gt;Jaaroverzicht!$G$1),IF(B54=0,0,7%*(B54-(D54-Jaaroverzicht!$G$1))),IF(D54&gt;Jaaroverzicht!$G$1,0,7%*B54))</f>
        <v>0</v>
      </c>
    </row>
    <row r="55" spans="1:5" x14ac:dyDescent="0.2">
      <c r="A55" s="144">
        <f>'KS 1'!C67</f>
        <v>0</v>
      </c>
      <c r="B55" s="144">
        <f>'KS 1'!D67</f>
        <v>0</v>
      </c>
      <c r="C55" s="144">
        <f>'KS 1'!E67</f>
        <v>0</v>
      </c>
      <c r="D55" s="144">
        <f t="shared" si="0"/>
        <v>0</v>
      </c>
      <c r="E55" s="146">
        <f>IF(AND(D54&lt;=Jaaroverzicht!$G$1,D55&gt;Jaaroverzicht!$G$1),IF(B55=0,0,7%*(B55-(D55-Jaaroverzicht!$G$1))),IF(D55&gt;Jaaroverzicht!$G$1,0,7%*B55))</f>
        <v>0</v>
      </c>
    </row>
    <row r="56" spans="1:5" x14ac:dyDescent="0.2">
      <c r="A56" s="144">
        <f>'KS 1'!C68</f>
        <v>0</v>
      </c>
      <c r="B56" s="144">
        <f>'KS 1'!D68</f>
        <v>0</v>
      </c>
      <c r="C56" s="144">
        <f>'KS 1'!E68</f>
        <v>0</v>
      </c>
      <c r="D56" s="144">
        <f t="shared" si="0"/>
        <v>0</v>
      </c>
      <c r="E56" s="146">
        <f>IF(AND(D55&lt;=Jaaroverzicht!$G$1,D56&gt;Jaaroverzicht!$G$1),IF(B56=0,0,7%*(B56-(D56-Jaaroverzicht!$G$1))),IF(D56&gt;Jaaroverzicht!$G$1,0,7%*B56))</f>
        <v>0</v>
      </c>
    </row>
    <row r="57" spans="1:5" x14ac:dyDescent="0.2">
      <c r="A57" s="144">
        <f>'KS 1'!C69</f>
        <v>0</v>
      </c>
      <c r="B57" s="144">
        <f>'KS 1'!D69</f>
        <v>0</v>
      </c>
      <c r="C57" s="144">
        <f>'KS 1'!E69</f>
        <v>0</v>
      </c>
      <c r="D57" s="144">
        <f t="shared" si="0"/>
        <v>0</v>
      </c>
      <c r="E57" s="146">
        <f>IF(AND(D56&lt;=Jaaroverzicht!$G$1,D57&gt;Jaaroverzicht!$G$1),IF(B57=0,0,7%*(B57-(D57-Jaaroverzicht!$G$1))),IF(D57&gt;Jaaroverzicht!$G$1,0,7%*B57))</f>
        <v>0</v>
      </c>
    </row>
    <row r="58" spans="1:5" x14ac:dyDescent="0.2">
      <c r="A58" s="144">
        <f>'KS 1'!C70</f>
        <v>0</v>
      </c>
      <c r="B58" s="144">
        <f>'KS 1'!D70</f>
        <v>0</v>
      </c>
      <c r="C58" s="144">
        <f>'KS 1'!E70</f>
        <v>0</v>
      </c>
      <c r="D58" s="144">
        <f t="shared" si="0"/>
        <v>0</v>
      </c>
      <c r="E58" s="146">
        <f>IF(AND(D57&lt;=Jaaroverzicht!$G$1,D58&gt;Jaaroverzicht!$G$1),IF(B58=0,0,7%*(B58-(D58-Jaaroverzicht!$G$1))),IF(D58&gt;Jaaroverzicht!$G$1,0,7%*B58))</f>
        <v>0</v>
      </c>
    </row>
    <row r="59" spans="1:5" x14ac:dyDescent="0.2">
      <c r="A59" s="144">
        <f>'KS 1'!C71</f>
        <v>0</v>
      </c>
      <c r="B59" s="144">
        <f>'KS 1'!D71</f>
        <v>0</v>
      </c>
      <c r="C59" s="144">
        <f>'KS 1'!E71</f>
        <v>0</v>
      </c>
      <c r="D59" s="144">
        <f t="shared" si="0"/>
        <v>0</v>
      </c>
      <c r="E59" s="146">
        <f>IF(AND(D58&lt;=Jaaroverzicht!$G$1,D59&gt;Jaaroverzicht!$G$1),IF(B59=0,0,7%*(B59-(D59-Jaaroverzicht!$G$1))),IF(D59&gt;Jaaroverzicht!$G$1,0,7%*B59))</f>
        <v>0</v>
      </c>
    </row>
    <row r="60" spans="1:5" x14ac:dyDescent="0.2">
      <c r="A60" s="144">
        <f>'KS 1'!C72</f>
        <v>0</v>
      </c>
      <c r="B60" s="144">
        <f>'KS 1'!D72</f>
        <v>0</v>
      </c>
      <c r="C60" s="144">
        <f>'KS 1'!E72</f>
        <v>0</v>
      </c>
      <c r="D60" s="144">
        <f t="shared" si="0"/>
        <v>0</v>
      </c>
      <c r="E60" s="146">
        <f>IF(AND(D59&lt;=Jaaroverzicht!$G$1,D60&gt;Jaaroverzicht!$G$1),IF(B60=0,0,7%*(B60-(D60-Jaaroverzicht!$G$1))),IF(D60&gt;Jaaroverzicht!$G$1,0,7%*B60))</f>
        <v>0</v>
      </c>
    </row>
    <row r="61" spans="1:5" x14ac:dyDescent="0.2">
      <c r="A61" s="144">
        <f>'KS 1'!C73</f>
        <v>0</v>
      </c>
      <c r="B61" s="144">
        <f>'KS 1'!D73</f>
        <v>0</v>
      </c>
      <c r="C61" s="144">
        <f>'KS 1'!E73</f>
        <v>0</v>
      </c>
      <c r="D61" s="144">
        <f t="shared" si="0"/>
        <v>0</v>
      </c>
      <c r="E61" s="146">
        <f>IF(AND(D60&lt;=Jaaroverzicht!$G$1,D61&gt;Jaaroverzicht!$G$1),IF(B61=0,0,7%*(B61-(D61-Jaaroverzicht!$G$1))),IF(D61&gt;Jaaroverzicht!$G$1,0,7%*B61))</f>
        <v>0</v>
      </c>
    </row>
    <row r="62" spans="1:5" x14ac:dyDescent="0.2">
      <c r="A62" s="144">
        <f>'KS 1'!C74</f>
        <v>0</v>
      </c>
      <c r="B62" s="144">
        <f>'KS 1'!D74</f>
        <v>0</v>
      </c>
      <c r="C62" s="144">
        <f>'KS 1'!E74</f>
        <v>0</v>
      </c>
      <c r="D62" s="144">
        <f t="shared" si="0"/>
        <v>0</v>
      </c>
      <c r="E62" s="146">
        <f>IF(AND(D61&lt;=Jaaroverzicht!$G$1,D62&gt;Jaaroverzicht!$G$1),IF(B62=0,0,7%*(B62-(D62-Jaaroverzicht!$G$1))),IF(D62&gt;Jaaroverzicht!$G$1,0,7%*B62))</f>
        <v>0</v>
      </c>
    </row>
    <row r="63" spans="1:5" x14ac:dyDescent="0.2">
      <c r="A63" s="144">
        <f>'KS 1'!C75</f>
        <v>0</v>
      </c>
      <c r="B63" s="144">
        <f>'KS 1'!D75</f>
        <v>0</v>
      </c>
      <c r="C63" s="144">
        <f>'KS 1'!E75</f>
        <v>0</v>
      </c>
      <c r="D63" s="144">
        <f t="shared" si="0"/>
        <v>0</v>
      </c>
      <c r="E63" s="146">
        <f>IF(AND(D62&lt;=Jaaroverzicht!$G$1,D63&gt;Jaaroverzicht!$G$1),IF(B63=0,0,7%*(B63-(D63-Jaaroverzicht!$G$1))),IF(D63&gt;Jaaroverzicht!$G$1,0,7%*B63))</f>
        <v>0</v>
      </c>
    </row>
    <row r="64" spans="1:5" x14ac:dyDescent="0.2">
      <c r="A64" s="144">
        <f>'KS 1'!C76</f>
        <v>0</v>
      </c>
      <c r="B64" s="144">
        <f>'KS 1'!D76</f>
        <v>0</v>
      </c>
      <c r="C64" s="144">
        <f>'KS 1'!E76</f>
        <v>0</v>
      </c>
      <c r="D64" s="144">
        <f t="shared" si="0"/>
        <v>0</v>
      </c>
      <c r="E64" s="146">
        <f>IF(AND(D63&lt;=Jaaroverzicht!$G$1,D64&gt;Jaaroverzicht!$G$1),IF(B64=0,0,7%*(B64-(D64-Jaaroverzicht!$G$1))),IF(D64&gt;Jaaroverzicht!$G$1,0,7%*B64))</f>
        <v>0</v>
      </c>
    </row>
    <row r="65" spans="1:5" x14ac:dyDescent="0.2">
      <c r="A65" s="144">
        <f>'KS 1'!C77</f>
        <v>0</v>
      </c>
      <c r="B65" s="144">
        <f>'KS 1'!D77</f>
        <v>0</v>
      </c>
      <c r="C65" s="144">
        <f>'KS 1'!E77</f>
        <v>0</v>
      </c>
      <c r="D65" s="144">
        <f t="shared" si="0"/>
        <v>0</v>
      </c>
      <c r="E65" s="146">
        <f>IF(AND(D64&lt;=Jaaroverzicht!$G$1,D65&gt;Jaaroverzicht!$G$1),IF(B65=0,0,7%*(B65-(D65-Jaaroverzicht!$G$1))),IF(D65&gt;Jaaroverzicht!$G$1,0,7%*B65))</f>
        <v>0</v>
      </c>
    </row>
    <row r="66" spans="1:5" x14ac:dyDescent="0.2">
      <c r="A66" s="144">
        <f>'KS 1'!C78</f>
        <v>0</v>
      </c>
      <c r="B66" s="144">
        <f>'KS 1'!D78</f>
        <v>0</v>
      </c>
      <c r="C66" s="144">
        <f>'KS 1'!E78</f>
        <v>0</v>
      </c>
      <c r="D66" s="144">
        <f t="shared" si="0"/>
        <v>0</v>
      </c>
      <c r="E66" s="146">
        <f>IF(AND(D65&lt;=Jaaroverzicht!$G$1,D66&gt;Jaaroverzicht!$G$1),IF(B66=0,0,7%*(B66-(D66-Jaaroverzicht!$G$1))),IF(D66&gt;Jaaroverzicht!$G$1,0,7%*B66))</f>
        <v>0</v>
      </c>
    </row>
    <row r="67" spans="1:5" x14ac:dyDescent="0.2">
      <c r="A67" s="144">
        <f>'KS 1'!C79</f>
        <v>0</v>
      </c>
      <c r="B67" s="144">
        <f>'KS 1'!D79</f>
        <v>0</v>
      </c>
      <c r="C67" s="144">
        <f>'KS 1'!E79</f>
        <v>0</v>
      </c>
      <c r="D67" s="144">
        <f t="shared" ref="D67:D130" si="1">SUM(D66,A67:C67)</f>
        <v>0</v>
      </c>
      <c r="E67" s="146">
        <f>IF(AND(D66&lt;=Jaaroverzicht!$G$1,D67&gt;Jaaroverzicht!$G$1),IF(B67=0,0,7%*(B67-(D67-Jaaroverzicht!$G$1))),IF(D67&gt;Jaaroverzicht!$G$1,0,7%*B67))</f>
        <v>0</v>
      </c>
    </row>
    <row r="68" spans="1:5" x14ac:dyDescent="0.2">
      <c r="A68" s="144">
        <f>'KS 1'!C80</f>
        <v>0</v>
      </c>
      <c r="B68" s="144">
        <f>'KS 1'!D80</f>
        <v>0</v>
      </c>
      <c r="C68" s="144">
        <f>'KS 1'!E80</f>
        <v>0</v>
      </c>
      <c r="D68" s="144">
        <f t="shared" si="1"/>
        <v>0</v>
      </c>
      <c r="E68" s="146">
        <f>IF(AND(D67&lt;=Jaaroverzicht!$G$1,D68&gt;Jaaroverzicht!$G$1),IF(B68=0,0,7%*(B68-(D68-Jaaroverzicht!$G$1))),IF(D68&gt;Jaaroverzicht!$G$1,0,7%*B68))</f>
        <v>0</v>
      </c>
    </row>
    <row r="69" spans="1:5" x14ac:dyDescent="0.2">
      <c r="A69" s="144">
        <f>'KS 1'!C81</f>
        <v>0</v>
      </c>
      <c r="B69" s="144">
        <f>'KS 1'!D81</f>
        <v>0</v>
      </c>
      <c r="C69" s="144">
        <f>'KS 1'!E81</f>
        <v>0</v>
      </c>
      <c r="D69" s="144">
        <f t="shared" si="1"/>
        <v>0</v>
      </c>
      <c r="E69" s="146">
        <f>IF(AND(D68&lt;=Jaaroverzicht!$G$1,D69&gt;Jaaroverzicht!$G$1),IF(B69=0,0,7%*(B69-(D69-Jaaroverzicht!$G$1))),IF(D69&gt;Jaaroverzicht!$G$1,0,7%*B69))</f>
        <v>0</v>
      </c>
    </row>
    <row r="70" spans="1:5" x14ac:dyDescent="0.2">
      <c r="A70" s="144">
        <f>'KS 1'!C82</f>
        <v>0</v>
      </c>
      <c r="B70" s="144">
        <f>'KS 1'!D82</f>
        <v>0</v>
      </c>
      <c r="C70" s="144">
        <f>'KS 1'!E82</f>
        <v>0</v>
      </c>
      <c r="D70" s="144">
        <f t="shared" si="1"/>
        <v>0</v>
      </c>
      <c r="E70" s="146">
        <f>IF(AND(D69&lt;=Jaaroverzicht!$G$1,D70&gt;Jaaroverzicht!$G$1),IF(B70=0,0,7%*(B70-(D70-Jaaroverzicht!$G$1))),IF(D70&gt;Jaaroverzicht!$G$1,0,7%*B70))</f>
        <v>0</v>
      </c>
    </row>
    <row r="71" spans="1:5" x14ac:dyDescent="0.2">
      <c r="A71" s="144">
        <f>'KS 1'!C83</f>
        <v>0</v>
      </c>
      <c r="B71" s="144">
        <f>'KS 1'!D83</f>
        <v>0</v>
      </c>
      <c r="C71" s="144">
        <f>'KS 1'!E83</f>
        <v>0</v>
      </c>
      <c r="D71" s="144">
        <f t="shared" si="1"/>
        <v>0</v>
      </c>
      <c r="E71" s="146">
        <f>IF(AND(D70&lt;=Jaaroverzicht!$G$1,D71&gt;Jaaroverzicht!$G$1),IF(B71=0,0,7%*(B71-(D71-Jaaroverzicht!$G$1))),IF(D71&gt;Jaaroverzicht!$G$1,0,7%*B71))</f>
        <v>0</v>
      </c>
    </row>
    <row r="72" spans="1:5" x14ac:dyDescent="0.2">
      <c r="A72" s="144">
        <f>'KS 1'!C84</f>
        <v>0</v>
      </c>
      <c r="B72" s="144">
        <f>'KS 1'!D84</f>
        <v>0</v>
      </c>
      <c r="C72" s="144">
        <f>'KS 1'!E84</f>
        <v>0</v>
      </c>
      <c r="D72" s="144">
        <f t="shared" si="1"/>
        <v>0</v>
      </c>
      <c r="E72" s="146">
        <f>IF(AND(D71&lt;=Jaaroverzicht!$G$1,D72&gt;Jaaroverzicht!$G$1),IF(B72=0,0,7%*(B72-(D72-Jaaroverzicht!$G$1))),IF(D72&gt;Jaaroverzicht!$G$1,0,7%*B72))</f>
        <v>0</v>
      </c>
    </row>
    <row r="73" spans="1:5" x14ac:dyDescent="0.2">
      <c r="A73" s="144">
        <f>'KS 1'!C85</f>
        <v>0</v>
      </c>
      <c r="B73" s="144">
        <f>'KS 1'!D85</f>
        <v>0</v>
      </c>
      <c r="C73" s="144">
        <f>'KS 1'!E85</f>
        <v>0</v>
      </c>
      <c r="D73" s="144">
        <f t="shared" si="1"/>
        <v>0</v>
      </c>
      <c r="E73" s="146">
        <f>IF(AND(D72&lt;=Jaaroverzicht!$G$1,D73&gt;Jaaroverzicht!$G$1),IF(B73=0,0,7%*(B73-(D73-Jaaroverzicht!$G$1))),IF(D73&gt;Jaaroverzicht!$G$1,0,7%*B73))</f>
        <v>0</v>
      </c>
    </row>
    <row r="74" spans="1:5" x14ac:dyDescent="0.2">
      <c r="A74" s="144">
        <f>'KS 1'!C86</f>
        <v>0</v>
      </c>
      <c r="B74" s="144">
        <f>'KS 1'!D86</f>
        <v>0</v>
      </c>
      <c r="C74" s="144">
        <f>'KS 1'!E86</f>
        <v>0</v>
      </c>
      <c r="D74" s="144">
        <f t="shared" si="1"/>
        <v>0</v>
      </c>
      <c r="E74" s="146">
        <f>IF(AND(D73&lt;=Jaaroverzicht!$G$1,D74&gt;Jaaroverzicht!$G$1),IF(B74=0,0,7%*(B74-(D74-Jaaroverzicht!$G$1))),IF(D74&gt;Jaaroverzicht!$G$1,0,7%*B74))</f>
        <v>0</v>
      </c>
    </row>
    <row r="75" spans="1:5" x14ac:dyDescent="0.2">
      <c r="A75" s="144">
        <f>'KS 2'!C9</f>
        <v>0</v>
      </c>
      <c r="B75" s="144">
        <f>'KS 2'!D9</f>
        <v>0</v>
      </c>
      <c r="C75" s="144">
        <f>'KS 2'!E9</f>
        <v>0</v>
      </c>
      <c r="D75" s="144">
        <f t="shared" si="1"/>
        <v>0</v>
      </c>
      <c r="E75" s="146">
        <f>IF(AND(D74&lt;=Jaaroverzicht!$G$1,D75&gt;Jaaroverzicht!$G$1),IF(B75=0,0,7%*(B75-(D75-Jaaroverzicht!$G$1))),IF(D75&gt;Jaaroverzicht!$G$1,0,7%*B75))</f>
        <v>0</v>
      </c>
    </row>
    <row r="76" spans="1:5" x14ac:dyDescent="0.2">
      <c r="A76" s="144">
        <f>'KS 2'!C10</f>
        <v>0</v>
      </c>
      <c r="B76" s="144">
        <f>'KS 2'!D10</f>
        <v>0</v>
      </c>
      <c r="C76" s="144">
        <f>'KS 2'!E10</f>
        <v>0</v>
      </c>
      <c r="D76" s="144">
        <f t="shared" si="1"/>
        <v>0</v>
      </c>
      <c r="E76" s="146">
        <f>IF(AND(D75&lt;=Jaaroverzicht!$G$1,D76&gt;Jaaroverzicht!$G$1),IF(B76=0,0,7%*(B76-(D76-Jaaroverzicht!$G$1))),IF(D76&gt;Jaaroverzicht!$G$1,0,7%*B76))</f>
        <v>0</v>
      </c>
    </row>
    <row r="77" spans="1:5" x14ac:dyDescent="0.2">
      <c r="A77" s="144">
        <f>'KS 2'!C11</f>
        <v>0</v>
      </c>
      <c r="B77" s="144">
        <f>'KS 2'!D11</f>
        <v>0</v>
      </c>
      <c r="C77" s="144">
        <f>'KS 2'!E11</f>
        <v>0</v>
      </c>
      <c r="D77" s="144">
        <f t="shared" si="1"/>
        <v>0</v>
      </c>
      <c r="E77" s="146">
        <f>IF(AND(D76&lt;=Jaaroverzicht!$G$1,D77&gt;Jaaroverzicht!$G$1),IF(B77=0,0,7%*(B77-(D77-Jaaroverzicht!$G$1))),IF(D77&gt;Jaaroverzicht!$G$1,0,7%*B77))</f>
        <v>0</v>
      </c>
    </row>
    <row r="78" spans="1:5" x14ac:dyDescent="0.2">
      <c r="A78" s="144">
        <f>'KS 2'!C12</f>
        <v>0</v>
      </c>
      <c r="B78" s="144">
        <f>'KS 2'!D12</f>
        <v>0</v>
      </c>
      <c r="C78" s="144">
        <f>'KS 2'!E12</f>
        <v>0</v>
      </c>
      <c r="D78" s="144">
        <f t="shared" si="1"/>
        <v>0</v>
      </c>
      <c r="E78" s="146">
        <f>IF(AND(D77&lt;=Jaaroverzicht!$G$1,D78&gt;Jaaroverzicht!$G$1),IF(B78=0,0,7%*(B78-(D78-Jaaroverzicht!$G$1))),IF(D78&gt;Jaaroverzicht!$G$1,0,7%*B78))</f>
        <v>0</v>
      </c>
    </row>
    <row r="79" spans="1:5" x14ac:dyDescent="0.2">
      <c r="A79" s="144">
        <f>'KS 2'!C13</f>
        <v>0</v>
      </c>
      <c r="B79" s="144">
        <f>'KS 2'!D13</f>
        <v>0</v>
      </c>
      <c r="C79" s="144">
        <f>'KS 2'!E13</f>
        <v>0</v>
      </c>
      <c r="D79" s="144">
        <f t="shared" si="1"/>
        <v>0</v>
      </c>
      <c r="E79" s="146">
        <f>IF(AND(D78&lt;=Jaaroverzicht!$G$1,D79&gt;Jaaroverzicht!$G$1),IF(B79=0,0,7%*(B79-(D79-Jaaroverzicht!$G$1))),IF(D79&gt;Jaaroverzicht!$G$1,0,7%*B79))</f>
        <v>0</v>
      </c>
    </row>
    <row r="80" spans="1:5" x14ac:dyDescent="0.2">
      <c r="A80" s="144">
        <f>'KS 2'!C14</f>
        <v>0</v>
      </c>
      <c r="B80" s="144">
        <f>'KS 2'!D14</f>
        <v>0</v>
      </c>
      <c r="C80" s="144">
        <f>'KS 2'!E14</f>
        <v>0</v>
      </c>
      <c r="D80" s="144">
        <f t="shared" si="1"/>
        <v>0</v>
      </c>
      <c r="E80" s="146">
        <f>IF(AND(D79&lt;=Jaaroverzicht!$G$1,D80&gt;Jaaroverzicht!$G$1),IF(B80=0,0,7%*(B80-(D80-Jaaroverzicht!$G$1))),IF(D80&gt;Jaaroverzicht!$G$1,0,7%*B80))</f>
        <v>0</v>
      </c>
    </row>
    <row r="81" spans="1:5" x14ac:dyDescent="0.2">
      <c r="A81" s="144">
        <f>'KS 2'!C15</f>
        <v>0</v>
      </c>
      <c r="B81" s="144">
        <f>'KS 2'!D15</f>
        <v>0</v>
      </c>
      <c r="C81" s="144">
        <f>'KS 2'!E15</f>
        <v>0</v>
      </c>
      <c r="D81" s="144">
        <f t="shared" si="1"/>
        <v>0</v>
      </c>
      <c r="E81" s="146">
        <f>IF(AND(D80&lt;=Jaaroverzicht!$G$1,D81&gt;Jaaroverzicht!$G$1),IF(B81=0,0,7%*(B81-(D81-Jaaroverzicht!$G$1))),IF(D81&gt;Jaaroverzicht!$G$1,0,7%*B81))</f>
        <v>0</v>
      </c>
    </row>
    <row r="82" spans="1:5" x14ac:dyDescent="0.2">
      <c r="A82" s="144">
        <f>'KS 2'!C16</f>
        <v>0</v>
      </c>
      <c r="B82" s="144">
        <f>'KS 2'!D16</f>
        <v>0</v>
      </c>
      <c r="C82" s="144">
        <f>'KS 2'!E16</f>
        <v>0</v>
      </c>
      <c r="D82" s="144">
        <f t="shared" si="1"/>
        <v>0</v>
      </c>
      <c r="E82" s="146">
        <f>IF(AND(D81&lt;=Jaaroverzicht!$G$1,D82&gt;Jaaroverzicht!$G$1),IF(B82=0,0,7%*(B82-(D82-Jaaroverzicht!$G$1))),IF(D82&gt;Jaaroverzicht!$G$1,0,7%*B82))</f>
        <v>0</v>
      </c>
    </row>
    <row r="83" spans="1:5" x14ac:dyDescent="0.2">
      <c r="A83" s="144">
        <f>'KS 2'!C17</f>
        <v>0</v>
      </c>
      <c r="B83" s="144">
        <f>'KS 2'!D17</f>
        <v>0</v>
      </c>
      <c r="C83" s="144">
        <f>'KS 2'!E17</f>
        <v>0</v>
      </c>
      <c r="D83" s="144">
        <f t="shared" si="1"/>
        <v>0</v>
      </c>
      <c r="E83" s="146">
        <f>IF(AND(D82&lt;=Jaaroverzicht!$G$1,D83&gt;Jaaroverzicht!$G$1),IF(B83=0,0,7%*(B83-(D83-Jaaroverzicht!$G$1))),IF(D83&gt;Jaaroverzicht!$G$1,0,7%*B83))</f>
        <v>0</v>
      </c>
    </row>
    <row r="84" spans="1:5" x14ac:dyDescent="0.2">
      <c r="A84" s="144">
        <f>'KS 2'!C18</f>
        <v>0</v>
      </c>
      <c r="B84" s="144">
        <f>'KS 2'!D18</f>
        <v>0</v>
      </c>
      <c r="C84" s="144">
        <f>'KS 2'!E18</f>
        <v>0</v>
      </c>
      <c r="D84" s="144">
        <f t="shared" si="1"/>
        <v>0</v>
      </c>
      <c r="E84" s="146">
        <f>IF(AND(D83&lt;=Jaaroverzicht!$G$1,D84&gt;Jaaroverzicht!$G$1),IF(B84=0,0,7%*(B84-(D84-Jaaroverzicht!$G$1))),IF(D84&gt;Jaaroverzicht!$G$1,0,7%*B84))</f>
        <v>0</v>
      </c>
    </row>
    <row r="85" spans="1:5" x14ac:dyDescent="0.2">
      <c r="A85" s="144">
        <f>'KS 2'!C19</f>
        <v>0</v>
      </c>
      <c r="B85" s="144">
        <f>'KS 2'!D19</f>
        <v>0</v>
      </c>
      <c r="C85" s="144">
        <f>'KS 2'!E19</f>
        <v>0</v>
      </c>
      <c r="D85" s="144">
        <f t="shared" si="1"/>
        <v>0</v>
      </c>
      <c r="E85" s="146">
        <f>IF(AND(D84&lt;=Jaaroverzicht!$G$1,D85&gt;Jaaroverzicht!$G$1),IF(B85=0,0,7%*(B85-(D85-Jaaroverzicht!$G$1))),IF(D85&gt;Jaaroverzicht!$G$1,0,7%*B85))</f>
        <v>0</v>
      </c>
    </row>
    <row r="86" spans="1:5" x14ac:dyDescent="0.2">
      <c r="A86" s="144">
        <f>'KS 2'!C20</f>
        <v>0</v>
      </c>
      <c r="B86" s="144">
        <f>'KS 2'!D20</f>
        <v>0</v>
      </c>
      <c r="C86" s="144">
        <f>'KS 2'!E20</f>
        <v>0</v>
      </c>
      <c r="D86" s="144">
        <f t="shared" si="1"/>
        <v>0</v>
      </c>
      <c r="E86" s="146">
        <f>IF(AND(D85&lt;=Jaaroverzicht!$G$1,D86&gt;Jaaroverzicht!$G$1),IF(B86=0,0,7%*(B86-(D86-Jaaroverzicht!$G$1))),IF(D86&gt;Jaaroverzicht!$G$1,0,7%*B86))</f>
        <v>0</v>
      </c>
    </row>
    <row r="87" spans="1:5" x14ac:dyDescent="0.2">
      <c r="A87" s="144">
        <f>'KS 2'!C21</f>
        <v>0</v>
      </c>
      <c r="B87" s="144">
        <f>'KS 2'!D21</f>
        <v>0</v>
      </c>
      <c r="C87" s="144">
        <f>'KS 2'!E21</f>
        <v>0</v>
      </c>
      <c r="D87" s="144">
        <f t="shared" si="1"/>
        <v>0</v>
      </c>
      <c r="E87" s="146">
        <f>IF(AND(D86&lt;=Jaaroverzicht!$G$1,D87&gt;Jaaroverzicht!$G$1),IF(B87=0,0,7%*(B87-(D87-Jaaroverzicht!$G$1))),IF(D87&gt;Jaaroverzicht!$G$1,0,7%*B87))</f>
        <v>0</v>
      </c>
    </row>
    <row r="88" spans="1:5" x14ac:dyDescent="0.2">
      <c r="A88" s="144">
        <f>'KS 2'!C22</f>
        <v>0</v>
      </c>
      <c r="B88" s="144">
        <f>'KS 2'!D22</f>
        <v>0</v>
      </c>
      <c r="C88" s="144">
        <f>'KS 2'!E22</f>
        <v>0</v>
      </c>
      <c r="D88" s="144">
        <f t="shared" si="1"/>
        <v>0</v>
      </c>
      <c r="E88" s="146">
        <f>IF(AND(D87&lt;=Jaaroverzicht!$G$1,D88&gt;Jaaroverzicht!$G$1),IF(B88=0,0,7%*(B88-(D88-Jaaroverzicht!$G$1))),IF(D88&gt;Jaaroverzicht!$G$1,0,7%*B88))</f>
        <v>0</v>
      </c>
    </row>
    <row r="89" spans="1:5" x14ac:dyDescent="0.2">
      <c r="A89" s="144">
        <f>'KS 2'!C23</f>
        <v>0</v>
      </c>
      <c r="B89" s="144">
        <f>'KS 2'!D23</f>
        <v>0</v>
      </c>
      <c r="C89" s="144">
        <f>'KS 2'!E23</f>
        <v>0</v>
      </c>
      <c r="D89" s="144">
        <f t="shared" si="1"/>
        <v>0</v>
      </c>
      <c r="E89" s="146">
        <f>IF(AND(D88&lt;=Jaaroverzicht!$G$1,D89&gt;Jaaroverzicht!$G$1),IF(B89=0,0,7%*(B89-(D89-Jaaroverzicht!$G$1))),IF(D89&gt;Jaaroverzicht!$G$1,0,7%*B89))</f>
        <v>0</v>
      </c>
    </row>
    <row r="90" spans="1:5" x14ac:dyDescent="0.2">
      <c r="A90" s="144">
        <f>'KS 2'!C24</f>
        <v>0</v>
      </c>
      <c r="B90" s="144">
        <f>'KS 2'!D24</f>
        <v>0</v>
      </c>
      <c r="C90" s="144">
        <f>'KS 2'!E24</f>
        <v>0</v>
      </c>
      <c r="D90" s="144">
        <f t="shared" si="1"/>
        <v>0</v>
      </c>
      <c r="E90" s="146">
        <f>IF(AND(D89&lt;=Jaaroverzicht!$G$1,D90&gt;Jaaroverzicht!$G$1),IF(B90=0,0,7%*(B90-(D90-Jaaroverzicht!$G$1))),IF(D90&gt;Jaaroverzicht!$G$1,0,7%*B90))</f>
        <v>0</v>
      </c>
    </row>
    <row r="91" spans="1:5" x14ac:dyDescent="0.2">
      <c r="A91" s="144">
        <f>'KS 2'!C25</f>
        <v>0</v>
      </c>
      <c r="B91" s="144">
        <f>'KS 2'!D25</f>
        <v>0</v>
      </c>
      <c r="C91" s="144">
        <f>'KS 2'!E25</f>
        <v>0</v>
      </c>
      <c r="D91" s="144">
        <f t="shared" si="1"/>
        <v>0</v>
      </c>
      <c r="E91" s="146">
        <f>IF(AND(D90&lt;=Jaaroverzicht!$G$1,D91&gt;Jaaroverzicht!$G$1),IF(B91=0,0,7%*(B91-(D91-Jaaroverzicht!$G$1))),IF(D91&gt;Jaaroverzicht!$G$1,0,7%*B91))</f>
        <v>0</v>
      </c>
    </row>
    <row r="92" spans="1:5" x14ac:dyDescent="0.2">
      <c r="A92" s="144">
        <f>'KS 2'!C26</f>
        <v>0</v>
      </c>
      <c r="B92" s="144">
        <f>'KS 2'!D26</f>
        <v>0</v>
      </c>
      <c r="C92" s="144">
        <f>'KS 2'!E26</f>
        <v>0</v>
      </c>
      <c r="D92" s="144">
        <f t="shared" si="1"/>
        <v>0</v>
      </c>
      <c r="E92" s="146">
        <f>IF(AND(D91&lt;=Jaaroverzicht!$G$1,D92&gt;Jaaroverzicht!$G$1),IF(B92=0,0,7%*(B92-(D92-Jaaroverzicht!$G$1))),IF(D92&gt;Jaaroverzicht!$G$1,0,7%*B92))</f>
        <v>0</v>
      </c>
    </row>
    <row r="93" spans="1:5" x14ac:dyDescent="0.2">
      <c r="A93" s="144">
        <f>'KS 2'!C27</f>
        <v>0</v>
      </c>
      <c r="B93" s="144">
        <f>'KS 2'!D27</f>
        <v>0</v>
      </c>
      <c r="C93" s="144">
        <f>'KS 2'!E27</f>
        <v>0</v>
      </c>
      <c r="D93" s="144">
        <f t="shared" si="1"/>
        <v>0</v>
      </c>
      <c r="E93" s="146">
        <f>IF(AND(D92&lt;=Jaaroverzicht!$G$1,D93&gt;Jaaroverzicht!$G$1),IF(B93=0,0,7%*(B93-(D93-Jaaroverzicht!$G$1))),IF(D93&gt;Jaaroverzicht!$G$1,0,7%*B93))</f>
        <v>0</v>
      </c>
    </row>
    <row r="94" spans="1:5" x14ac:dyDescent="0.2">
      <c r="A94" s="144">
        <f>'KS 2'!C28</f>
        <v>0</v>
      </c>
      <c r="B94" s="144">
        <f>'KS 2'!D28</f>
        <v>0</v>
      </c>
      <c r="C94" s="144">
        <f>'KS 2'!E28</f>
        <v>0</v>
      </c>
      <c r="D94" s="144">
        <f t="shared" si="1"/>
        <v>0</v>
      </c>
      <c r="E94" s="146">
        <f>IF(AND(D93&lt;=Jaaroverzicht!$G$1,D94&gt;Jaaroverzicht!$G$1),IF(B94=0,0,7%*(B94-(D94-Jaaroverzicht!$G$1))),IF(D94&gt;Jaaroverzicht!$G$1,0,7%*B94))</f>
        <v>0</v>
      </c>
    </row>
    <row r="95" spans="1:5" x14ac:dyDescent="0.2">
      <c r="A95" s="144">
        <f>'KS 2'!C31</f>
        <v>0</v>
      </c>
      <c r="B95" s="144">
        <f>'KS 2'!D31</f>
        <v>0</v>
      </c>
      <c r="C95" s="144">
        <f>'KS 2'!E31</f>
        <v>0</v>
      </c>
      <c r="D95" s="144">
        <f t="shared" si="1"/>
        <v>0</v>
      </c>
      <c r="E95" s="146">
        <f>IF(AND(D94&lt;=Jaaroverzicht!$G$1,D95&gt;Jaaroverzicht!$G$1),IF(B95=0,0,7%*(B95-(D95-Jaaroverzicht!$G$1))),IF(D95&gt;Jaaroverzicht!$G$1,0,7%*B95))</f>
        <v>0</v>
      </c>
    </row>
    <row r="96" spans="1:5" x14ac:dyDescent="0.2">
      <c r="A96" s="144">
        <f>'KS 2'!C32</f>
        <v>0</v>
      </c>
      <c r="B96" s="144">
        <f>'KS 2'!D32</f>
        <v>0</v>
      </c>
      <c r="C96" s="144">
        <f>'KS 2'!E32</f>
        <v>0</v>
      </c>
      <c r="D96" s="144">
        <f t="shared" si="1"/>
        <v>0</v>
      </c>
      <c r="E96" s="146">
        <f>IF(AND(D95&lt;=Jaaroverzicht!$G$1,D96&gt;Jaaroverzicht!$G$1),IF(B96=0,0,7%*(B96-(D96-Jaaroverzicht!$G$1))),IF(D96&gt;Jaaroverzicht!$G$1,0,7%*B96))</f>
        <v>0</v>
      </c>
    </row>
    <row r="97" spans="1:5" x14ac:dyDescent="0.2">
      <c r="A97" s="144">
        <f>'KS 2'!C33</f>
        <v>0</v>
      </c>
      <c r="B97" s="144">
        <f>'KS 2'!D33</f>
        <v>0</v>
      </c>
      <c r="C97" s="144">
        <f>'KS 2'!E33</f>
        <v>0</v>
      </c>
      <c r="D97" s="144">
        <f t="shared" si="1"/>
        <v>0</v>
      </c>
      <c r="E97" s="146">
        <f>IF(AND(D96&lt;=Jaaroverzicht!$G$1,D97&gt;Jaaroverzicht!$G$1),IF(B97=0,0,7%*(B97-(D97-Jaaroverzicht!$G$1))),IF(D97&gt;Jaaroverzicht!$G$1,0,7%*B97))</f>
        <v>0</v>
      </c>
    </row>
    <row r="98" spans="1:5" x14ac:dyDescent="0.2">
      <c r="A98" s="144">
        <f>'KS 2'!C34</f>
        <v>0</v>
      </c>
      <c r="B98" s="144">
        <f>'KS 2'!D34</f>
        <v>0</v>
      </c>
      <c r="C98" s="144">
        <f>'KS 2'!E34</f>
        <v>0</v>
      </c>
      <c r="D98" s="144">
        <f t="shared" si="1"/>
        <v>0</v>
      </c>
      <c r="E98" s="146">
        <f>IF(AND(D97&lt;=Jaaroverzicht!$G$1,D98&gt;Jaaroverzicht!$G$1),IF(B98=0,0,7%*(B98-(D98-Jaaroverzicht!$G$1))),IF(D98&gt;Jaaroverzicht!$G$1,0,7%*B98))</f>
        <v>0</v>
      </c>
    </row>
    <row r="99" spans="1:5" x14ac:dyDescent="0.2">
      <c r="A99" s="144">
        <f>'KS 2'!C35</f>
        <v>0</v>
      </c>
      <c r="B99" s="144">
        <f>'KS 2'!D35</f>
        <v>0</v>
      </c>
      <c r="C99" s="144">
        <f>'KS 2'!E35</f>
        <v>0</v>
      </c>
      <c r="D99" s="144">
        <f t="shared" si="1"/>
        <v>0</v>
      </c>
      <c r="E99" s="146">
        <f>IF(AND(D98&lt;=Jaaroverzicht!$G$1,D99&gt;Jaaroverzicht!$G$1),IF(B99=0,0,7%*(B99-(D99-Jaaroverzicht!$G$1))),IF(D99&gt;Jaaroverzicht!$G$1,0,7%*B99))</f>
        <v>0</v>
      </c>
    </row>
    <row r="100" spans="1:5" x14ac:dyDescent="0.2">
      <c r="A100" s="144">
        <f>'KS 2'!C36</f>
        <v>0</v>
      </c>
      <c r="B100" s="144">
        <f>'KS 2'!D36</f>
        <v>0</v>
      </c>
      <c r="C100" s="144">
        <f>'KS 2'!E36</f>
        <v>0</v>
      </c>
      <c r="D100" s="144">
        <f t="shared" si="1"/>
        <v>0</v>
      </c>
      <c r="E100" s="146">
        <f>IF(AND(D99&lt;=Jaaroverzicht!$G$1,D100&gt;Jaaroverzicht!$G$1),IF(B100=0,0,7%*(B100-(D100-Jaaroverzicht!$G$1))),IF(D100&gt;Jaaroverzicht!$G$1,0,7%*B100))</f>
        <v>0</v>
      </c>
    </row>
    <row r="101" spans="1:5" x14ac:dyDescent="0.2">
      <c r="A101" s="144">
        <f>'KS 2'!C37</f>
        <v>0</v>
      </c>
      <c r="B101" s="144">
        <f>'KS 2'!D37</f>
        <v>0</v>
      </c>
      <c r="C101" s="144">
        <f>'KS 2'!E37</f>
        <v>0</v>
      </c>
      <c r="D101" s="144">
        <f t="shared" si="1"/>
        <v>0</v>
      </c>
      <c r="E101" s="146">
        <f>IF(AND(D100&lt;=Jaaroverzicht!$G$1,D101&gt;Jaaroverzicht!$G$1),IF(B101=0,0,7%*(B101-(D101-Jaaroverzicht!$G$1))),IF(D101&gt;Jaaroverzicht!$G$1,0,7%*B101))</f>
        <v>0</v>
      </c>
    </row>
    <row r="102" spans="1:5" x14ac:dyDescent="0.2">
      <c r="A102" s="144">
        <f>'KS 2'!C38</f>
        <v>0</v>
      </c>
      <c r="B102" s="144">
        <f>'KS 2'!D38</f>
        <v>0</v>
      </c>
      <c r="C102" s="144">
        <f>'KS 2'!E38</f>
        <v>0</v>
      </c>
      <c r="D102" s="144">
        <f t="shared" si="1"/>
        <v>0</v>
      </c>
      <c r="E102" s="146">
        <f>IF(AND(D101&lt;=Jaaroverzicht!$G$1,D102&gt;Jaaroverzicht!$G$1),IF(B102=0,0,7%*(B102-(D102-Jaaroverzicht!$G$1))),IF(D102&gt;Jaaroverzicht!$G$1,0,7%*B102))</f>
        <v>0</v>
      </c>
    </row>
    <row r="103" spans="1:5" x14ac:dyDescent="0.2">
      <c r="A103" s="144">
        <f>'KS 2'!C39</f>
        <v>0</v>
      </c>
      <c r="B103" s="144">
        <f>'KS 2'!D39</f>
        <v>0</v>
      </c>
      <c r="C103" s="144">
        <f>'KS 2'!E39</f>
        <v>0</v>
      </c>
      <c r="D103" s="144">
        <f t="shared" si="1"/>
        <v>0</v>
      </c>
      <c r="E103" s="146">
        <f>IF(AND(D102&lt;=Jaaroverzicht!$G$1,D103&gt;Jaaroverzicht!$G$1),IF(B103=0,0,7%*(B103-(D103-Jaaroverzicht!$G$1))),IF(D103&gt;Jaaroverzicht!$G$1,0,7%*B103))</f>
        <v>0</v>
      </c>
    </row>
    <row r="104" spans="1:5" x14ac:dyDescent="0.2">
      <c r="A104" s="144">
        <f>'KS 2'!C40</f>
        <v>0</v>
      </c>
      <c r="B104" s="144">
        <f>'KS 2'!D40</f>
        <v>0</v>
      </c>
      <c r="C104" s="144">
        <f>'KS 2'!E40</f>
        <v>0</v>
      </c>
      <c r="D104" s="144">
        <f t="shared" si="1"/>
        <v>0</v>
      </c>
      <c r="E104" s="146">
        <f>IF(AND(D103&lt;=Jaaroverzicht!$G$1,D104&gt;Jaaroverzicht!$G$1),IF(B104=0,0,7%*(B104-(D104-Jaaroverzicht!$G$1))),IF(D104&gt;Jaaroverzicht!$G$1,0,7%*B104))</f>
        <v>0</v>
      </c>
    </row>
    <row r="105" spans="1:5" x14ac:dyDescent="0.2">
      <c r="A105" s="144">
        <f>'KS 2'!C41</f>
        <v>0</v>
      </c>
      <c r="B105" s="144">
        <f>'KS 2'!D41</f>
        <v>0</v>
      </c>
      <c r="C105" s="144">
        <f>'KS 2'!E41</f>
        <v>0</v>
      </c>
      <c r="D105" s="144">
        <f t="shared" si="1"/>
        <v>0</v>
      </c>
      <c r="E105" s="146">
        <f>IF(AND(D104&lt;=Jaaroverzicht!$G$1,D105&gt;Jaaroverzicht!$G$1),IF(B105=0,0,7%*(B105-(D105-Jaaroverzicht!$G$1))),IF(D105&gt;Jaaroverzicht!$G$1,0,7%*B105))</f>
        <v>0</v>
      </c>
    </row>
    <row r="106" spans="1:5" x14ac:dyDescent="0.2">
      <c r="A106" s="144">
        <f>'KS 2'!C42</f>
        <v>0</v>
      </c>
      <c r="B106" s="144">
        <f>'KS 2'!D42</f>
        <v>0</v>
      </c>
      <c r="C106" s="144">
        <f>'KS 2'!E42</f>
        <v>0</v>
      </c>
      <c r="D106" s="144">
        <f t="shared" si="1"/>
        <v>0</v>
      </c>
      <c r="E106" s="146">
        <f>IF(AND(D105&lt;=Jaaroverzicht!$G$1,D106&gt;Jaaroverzicht!$G$1),IF(B106=0,0,7%*(B106-(D106-Jaaroverzicht!$G$1))),IF(D106&gt;Jaaroverzicht!$G$1,0,7%*B106))</f>
        <v>0</v>
      </c>
    </row>
    <row r="107" spans="1:5" x14ac:dyDescent="0.2">
      <c r="A107" s="144">
        <f>'KS 2'!C43</f>
        <v>0</v>
      </c>
      <c r="B107" s="144">
        <f>'KS 2'!D43</f>
        <v>0</v>
      </c>
      <c r="C107" s="144">
        <f>'KS 2'!E43</f>
        <v>0</v>
      </c>
      <c r="D107" s="144">
        <f t="shared" si="1"/>
        <v>0</v>
      </c>
      <c r="E107" s="146">
        <f>IF(AND(D106&lt;=Jaaroverzicht!$G$1,D107&gt;Jaaroverzicht!$G$1),IF(B107=0,0,7%*(B107-(D107-Jaaroverzicht!$G$1))),IF(D107&gt;Jaaroverzicht!$G$1,0,7%*B107))</f>
        <v>0</v>
      </c>
    </row>
    <row r="108" spans="1:5" x14ac:dyDescent="0.2">
      <c r="A108" s="144">
        <f>'KS 2'!C44</f>
        <v>0</v>
      </c>
      <c r="B108" s="144">
        <f>'KS 2'!D44</f>
        <v>0</v>
      </c>
      <c r="C108" s="144">
        <f>'KS 2'!E44</f>
        <v>0</v>
      </c>
      <c r="D108" s="144">
        <f t="shared" si="1"/>
        <v>0</v>
      </c>
      <c r="E108" s="146">
        <f>IF(AND(D107&lt;=Jaaroverzicht!$G$1,D108&gt;Jaaroverzicht!$G$1),IF(B108=0,0,7%*(B108-(D108-Jaaroverzicht!$G$1))),IF(D108&gt;Jaaroverzicht!$G$1,0,7%*B108))</f>
        <v>0</v>
      </c>
    </row>
    <row r="109" spans="1:5" x14ac:dyDescent="0.2">
      <c r="A109" s="144">
        <f>'KS 2'!C45</f>
        <v>0</v>
      </c>
      <c r="B109" s="144">
        <f>'KS 2'!D45</f>
        <v>0</v>
      </c>
      <c r="C109" s="144">
        <f>'KS 2'!E45</f>
        <v>0</v>
      </c>
      <c r="D109" s="144">
        <f t="shared" si="1"/>
        <v>0</v>
      </c>
      <c r="E109" s="146">
        <f>IF(AND(D108&lt;=Jaaroverzicht!$G$1,D109&gt;Jaaroverzicht!$G$1),IF(B109=0,0,7%*(B109-(D109-Jaaroverzicht!$G$1))),IF(D109&gt;Jaaroverzicht!$G$1,0,7%*B109))</f>
        <v>0</v>
      </c>
    </row>
    <row r="110" spans="1:5" x14ac:dyDescent="0.2">
      <c r="A110" s="144">
        <f>'KS 2'!C46</f>
        <v>0</v>
      </c>
      <c r="B110" s="144">
        <f>'KS 2'!D46</f>
        <v>0</v>
      </c>
      <c r="C110" s="144">
        <f>'KS 2'!E46</f>
        <v>0</v>
      </c>
      <c r="D110" s="144">
        <f t="shared" si="1"/>
        <v>0</v>
      </c>
      <c r="E110" s="146">
        <f>IF(AND(D109&lt;=Jaaroverzicht!$G$1,D110&gt;Jaaroverzicht!$G$1),IF(B110=0,0,7%*(B110-(D110-Jaaroverzicht!$G$1))),IF(D110&gt;Jaaroverzicht!$G$1,0,7%*B110))</f>
        <v>0</v>
      </c>
    </row>
    <row r="111" spans="1:5" x14ac:dyDescent="0.2">
      <c r="A111" s="144">
        <f>'KS 2'!C47</f>
        <v>0</v>
      </c>
      <c r="B111" s="144">
        <f>'KS 2'!D47</f>
        <v>0</v>
      </c>
      <c r="C111" s="144">
        <f>'KS 2'!E47</f>
        <v>0</v>
      </c>
      <c r="D111" s="144">
        <f t="shared" si="1"/>
        <v>0</v>
      </c>
      <c r="E111" s="146">
        <f>IF(AND(D110&lt;=Jaaroverzicht!$G$1,D111&gt;Jaaroverzicht!$G$1),IF(B111=0,0,7%*(B111-(D111-Jaaroverzicht!$G$1))),IF(D111&gt;Jaaroverzicht!$G$1,0,7%*B111))</f>
        <v>0</v>
      </c>
    </row>
    <row r="112" spans="1:5" x14ac:dyDescent="0.2">
      <c r="A112" s="144">
        <f>'KS 2'!C48</f>
        <v>0</v>
      </c>
      <c r="B112" s="144">
        <f>'KS 2'!D48</f>
        <v>0</v>
      </c>
      <c r="C112" s="144">
        <f>'KS 2'!E48</f>
        <v>0</v>
      </c>
      <c r="D112" s="144">
        <f t="shared" si="1"/>
        <v>0</v>
      </c>
      <c r="E112" s="146">
        <f>IF(AND(D111&lt;=Jaaroverzicht!$G$1,D112&gt;Jaaroverzicht!$G$1),IF(B112=0,0,7%*(B112-(D112-Jaaroverzicht!$G$1))),IF(D112&gt;Jaaroverzicht!$G$1,0,7%*B112))</f>
        <v>0</v>
      </c>
    </row>
    <row r="113" spans="1:5" x14ac:dyDescent="0.2">
      <c r="A113" s="144">
        <f>'KS 2'!C49</f>
        <v>0</v>
      </c>
      <c r="B113" s="144">
        <f>'KS 2'!D49</f>
        <v>0</v>
      </c>
      <c r="C113" s="144">
        <f>'KS 2'!E49</f>
        <v>0</v>
      </c>
      <c r="D113" s="144">
        <f t="shared" si="1"/>
        <v>0</v>
      </c>
      <c r="E113" s="146">
        <f>IF(AND(D112&lt;=Jaaroverzicht!$G$1,D113&gt;Jaaroverzicht!$G$1),IF(B113=0,0,7%*(B113-(D113-Jaaroverzicht!$G$1))),IF(D113&gt;Jaaroverzicht!$G$1,0,7%*B113))</f>
        <v>0</v>
      </c>
    </row>
    <row r="114" spans="1:5" x14ac:dyDescent="0.2">
      <c r="A114" s="144">
        <f>'KS 2'!C50</f>
        <v>0</v>
      </c>
      <c r="B114" s="144">
        <f>'KS 2'!D50</f>
        <v>0</v>
      </c>
      <c r="C114" s="144">
        <f>'KS 2'!E50</f>
        <v>0</v>
      </c>
      <c r="D114" s="144">
        <f t="shared" si="1"/>
        <v>0</v>
      </c>
      <c r="E114" s="146">
        <f>IF(AND(D113&lt;=Jaaroverzicht!$G$1,D114&gt;Jaaroverzicht!$G$1),IF(B114=0,0,7%*(B114-(D114-Jaaroverzicht!$G$1))),IF(D114&gt;Jaaroverzicht!$G$1,0,7%*B114))</f>
        <v>0</v>
      </c>
    </row>
    <row r="115" spans="1:5" x14ac:dyDescent="0.2">
      <c r="A115" s="144">
        <f>'KS 2'!C51</f>
        <v>0</v>
      </c>
      <c r="B115" s="144">
        <f>'KS 2'!D51</f>
        <v>0</v>
      </c>
      <c r="C115" s="144">
        <f>'KS 2'!E51</f>
        <v>0</v>
      </c>
      <c r="D115" s="144">
        <f t="shared" si="1"/>
        <v>0</v>
      </c>
      <c r="E115" s="146">
        <f>IF(AND(D114&lt;=Jaaroverzicht!$G$1,D115&gt;Jaaroverzicht!$G$1),IF(B115=0,0,7%*(B115-(D115-Jaaroverzicht!$G$1))),IF(D115&gt;Jaaroverzicht!$G$1,0,7%*B115))</f>
        <v>0</v>
      </c>
    </row>
    <row r="116" spans="1:5" x14ac:dyDescent="0.2">
      <c r="A116" s="144">
        <f>'KS 2'!C52</f>
        <v>0</v>
      </c>
      <c r="B116" s="144">
        <f>'KS 2'!D52</f>
        <v>0</v>
      </c>
      <c r="C116" s="144">
        <f>'KS 2'!E52</f>
        <v>0</v>
      </c>
      <c r="D116" s="144">
        <f t="shared" si="1"/>
        <v>0</v>
      </c>
      <c r="E116" s="146">
        <f>IF(AND(D115&lt;=Jaaroverzicht!$G$1,D116&gt;Jaaroverzicht!$G$1),IF(B116=0,0,7%*(B116-(D116-Jaaroverzicht!$G$1))),IF(D116&gt;Jaaroverzicht!$G$1,0,7%*B116))</f>
        <v>0</v>
      </c>
    </row>
    <row r="117" spans="1:5" x14ac:dyDescent="0.2">
      <c r="A117" s="144">
        <f>'KS 2'!C53</f>
        <v>0</v>
      </c>
      <c r="B117" s="144">
        <f>'KS 2'!D53</f>
        <v>0</v>
      </c>
      <c r="C117" s="144">
        <f>'KS 2'!E53</f>
        <v>0</v>
      </c>
      <c r="D117" s="144">
        <f t="shared" si="1"/>
        <v>0</v>
      </c>
      <c r="E117" s="146">
        <f>IF(AND(D116&lt;=Jaaroverzicht!$G$1,D117&gt;Jaaroverzicht!$G$1),IF(B117=0,0,7%*(B117-(D117-Jaaroverzicht!$G$1))),IF(D117&gt;Jaaroverzicht!$G$1,0,7%*B117))</f>
        <v>0</v>
      </c>
    </row>
    <row r="118" spans="1:5" x14ac:dyDescent="0.2">
      <c r="A118" s="144">
        <f>'KS 2'!C54</f>
        <v>0</v>
      </c>
      <c r="B118" s="144">
        <f>'KS 2'!D54</f>
        <v>0</v>
      </c>
      <c r="C118" s="144">
        <f>'KS 2'!E54</f>
        <v>0</v>
      </c>
      <c r="D118" s="144">
        <f t="shared" si="1"/>
        <v>0</v>
      </c>
      <c r="E118" s="146">
        <f>IF(AND(D117&lt;=Jaaroverzicht!$G$1,D118&gt;Jaaroverzicht!$G$1),IF(B118=0,0,7%*(B118-(D118-Jaaroverzicht!$G$1))),IF(D118&gt;Jaaroverzicht!$G$1,0,7%*B118))</f>
        <v>0</v>
      </c>
    </row>
    <row r="119" spans="1:5" x14ac:dyDescent="0.2">
      <c r="A119" s="144">
        <f>'KS 2'!C55</f>
        <v>0</v>
      </c>
      <c r="B119" s="144">
        <f>'KS 2'!D55</f>
        <v>0</v>
      </c>
      <c r="C119" s="144">
        <f>'KS 2'!E55</f>
        <v>0</v>
      </c>
      <c r="D119" s="144">
        <f t="shared" si="1"/>
        <v>0</v>
      </c>
      <c r="E119" s="146">
        <f>IF(AND(D118&lt;=Jaaroverzicht!$G$1,D119&gt;Jaaroverzicht!$G$1),IF(B119=0,0,7%*(B119-(D119-Jaaroverzicht!$G$1))),IF(D119&gt;Jaaroverzicht!$G$1,0,7%*B119))</f>
        <v>0</v>
      </c>
    </row>
    <row r="120" spans="1:5" x14ac:dyDescent="0.2">
      <c r="A120" s="144">
        <f>'KS 2'!C56</f>
        <v>0</v>
      </c>
      <c r="B120" s="144">
        <f>'KS 2'!D56</f>
        <v>0</v>
      </c>
      <c r="C120" s="144">
        <f>'KS 2'!E56</f>
        <v>0</v>
      </c>
      <c r="D120" s="144">
        <f t="shared" si="1"/>
        <v>0</v>
      </c>
      <c r="E120" s="146">
        <f>IF(AND(D119&lt;=Jaaroverzicht!$G$1,D120&gt;Jaaroverzicht!$G$1),IF(B120=0,0,7%*(B120-(D120-Jaaroverzicht!$G$1))),IF(D120&gt;Jaaroverzicht!$G$1,0,7%*B120))</f>
        <v>0</v>
      </c>
    </row>
    <row r="121" spans="1:5" x14ac:dyDescent="0.2">
      <c r="A121" s="144">
        <f>'KS 2'!C57</f>
        <v>0</v>
      </c>
      <c r="B121" s="144">
        <f>'KS 2'!D57</f>
        <v>0</v>
      </c>
      <c r="C121" s="144">
        <f>'KS 2'!E57</f>
        <v>0</v>
      </c>
      <c r="D121" s="144">
        <f t="shared" si="1"/>
        <v>0</v>
      </c>
      <c r="E121" s="146">
        <f>IF(AND(D120&lt;=Jaaroverzicht!$G$1,D121&gt;Jaaroverzicht!$G$1),IF(B121=0,0,7%*(B121-(D121-Jaaroverzicht!$G$1))),IF(D121&gt;Jaaroverzicht!$G$1,0,7%*B121))</f>
        <v>0</v>
      </c>
    </row>
    <row r="122" spans="1:5" x14ac:dyDescent="0.2">
      <c r="A122" s="144">
        <f>'KS 2'!C58</f>
        <v>0</v>
      </c>
      <c r="B122" s="144">
        <f>'KS 2'!D58</f>
        <v>0</v>
      </c>
      <c r="C122" s="144">
        <f>'KS 2'!E58</f>
        <v>0</v>
      </c>
      <c r="D122" s="144">
        <f t="shared" si="1"/>
        <v>0</v>
      </c>
      <c r="E122" s="146">
        <f>IF(AND(D121&lt;=Jaaroverzicht!$G$1,D122&gt;Jaaroverzicht!$G$1),IF(B122=0,0,7%*(B122-(D122-Jaaroverzicht!$G$1))),IF(D122&gt;Jaaroverzicht!$G$1,0,7%*B122))</f>
        <v>0</v>
      </c>
    </row>
    <row r="123" spans="1:5" x14ac:dyDescent="0.2">
      <c r="A123" s="144">
        <f>'KS 2'!C59</f>
        <v>0</v>
      </c>
      <c r="B123" s="144">
        <f>'KS 2'!D59</f>
        <v>0</v>
      </c>
      <c r="C123" s="144">
        <f>'KS 2'!E59</f>
        <v>0</v>
      </c>
      <c r="D123" s="144">
        <f t="shared" si="1"/>
        <v>0</v>
      </c>
      <c r="E123" s="146">
        <f>IF(AND(D122&lt;=Jaaroverzicht!$G$1,D123&gt;Jaaroverzicht!$G$1),IF(B123=0,0,7%*(B123-(D123-Jaaroverzicht!$G$1))),IF(D123&gt;Jaaroverzicht!$G$1,0,7%*B123))</f>
        <v>0</v>
      </c>
    </row>
    <row r="124" spans="1:5" x14ac:dyDescent="0.2">
      <c r="A124" s="144">
        <f>'KS 2'!C62</f>
        <v>0</v>
      </c>
      <c r="B124" s="144">
        <f>'KS 2'!D62</f>
        <v>0</v>
      </c>
      <c r="C124" s="144">
        <f>'KS 2'!E62</f>
        <v>0</v>
      </c>
      <c r="D124" s="144">
        <f t="shared" si="1"/>
        <v>0</v>
      </c>
      <c r="E124" s="146">
        <f>IF(AND(D123&lt;=Jaaroverzicht!$G$1,D124&gt;Jaaroverzicht!$G$1),IF(B124=0,0,7%*(B124-(D124-Jaaroverzicht!$G$1))),IF(D124&gt;Jaaroverzicht!$G$1,0,7%*B124))</f>
        <v>0</v>
      </c>
    </row>
    <row r="125" spans="1:5" x14ac:dyDescent="0.2">
      <c r="A125" s="144">
        <f>'KS 2'!C63</f>
        <v>0</v>
      </c>
      <c r="B125" s="144">
        <f>'KS 2'!D63</f>
        <v>0</v>
      </c>
      <c r="C125" s="144">
        <f>'KS 2'!E63</f>
        <v>0</v>
      </c>
      <c r="D125" s="144">
        <f t="shared" si="1"/>
        <v>0</v>
      </c>
      <c r="E125" s="146">
        <f>IF(AND(D124&lt;=Jaaroverzicht!$G$1,D125&gt;Jaaroverzicht!$G$1),IF(B125=0,0,7%*(B125-(D125-Jaaroverzicht!$G$1))),IF(D125&gt;Jaaroverzicht!$G$1,0,7%*B125))</f>
        <v>0</v>
      </c>
    </row>
    <row r="126" spans="1:5" x14ac:dyDescent="0.2">
      <c r="A126" s="144">
        <f>'KS 2'!C64</f>
        <v>0</v>
      </c>
      <c r="B126" s="144">
        <f>'KS 2'!D64</f>
        <v>0</v>
      </c>
      <c r="C126" s="144">
        <f>'KS 2'!E64</f>
        <v>0</v>
      </c>
      <c r="D126" s="144">
        <f t="shared" si="1"/>
        <v>0</v>
      </c>
      <c r="E126" s="146">
        <f>IF(AND(D125&lt;=Jaaroverzicht!$G$1,D126&gt;Jaaroverzicht!$G$1),IF(B126=0,0,7%*(B126-(D126-Jaaroverzicht!$G$1))),IF(D126&gt;Jaaroverzicht!$G$1,0,7%*B126))</f>
        <v>0</v>
      </c>
    </row>
    <row r="127" spans="1:5" x14ac:dyDescent="0.2">
      <c r="A127" s="144">
        <f>'KS 2'!C65</f>
        <v>0</v>
      </c>
      <c r="B127" s="144">
        <f>'KS 2'!D65</f>
        <v>0</v>
      </c>
      <c r="C127" s="144">
        <f>'KS 2'!E65</f>
        <v>0</v>
      </c>
      <c r="D127" s="144">
        <f t="shared" si="1"/>
        <v>0</v>
      </c>
      <c r="E127" s="146">
        <f>IF(AND(D126&lt;=Jaaroverzicht!$G$1,D127&gt;Jaaroverzicht!$G$1),IF(B127=0,0,7%*(B127-(D127-Jaaroverzicht!$G$1))),IF(D127&gt;Jaaroverzicht!$G$1,0,7%*B127))</f>
        <v>0</v>
      </c>
    </row>
    <row r="128" spans="1:5" x14ac:dyDescent="0.2">
      <c r="A128" s="144">
        <f>'KS 2'!C66</f>
        <v>0</v>
      </c>
      <c r="B128" s="144">
        <f>'KS 2'!D66</f>
        <v>0</v>
      </c>
      <c r="C128" s="144">
        <f>'KS 2'!E66</f>
        <v>0</v>
      </c>
      <c r="D128" s="144">
        <f t="shared" si="1"/>
        <v>0</v>
      </c>
      <c r="E128" s="146">
        <f>IF(AND(D127&lt;=Jaaroverzicht!$G$1,D128&gt;Jaaroverzicht!$G$1),IF(B128=0,0,7%*(B128-(D128-Jaaroverzicht!$G$1))),IF(D128&gt;Jaaroverzicht!$G$1,0,7%*B128))</f>
        <v>0</v>
      </c>
    </row>
    <row r="129" spans="1:5" x14ac:dyDescent="0.2">
      <c r="A129" s="144">
        <f>'KS 2'!C67</f>
        <v>0</v>
      </c>
      <c r="B129" s="144">
        <f>'KS 2'!D67</f>
        <v>0</v>
      </c>
      <c r="C129" s="144">
        <f>'KS 2'!E67</f>
        <v>0</v>
      </c>
      <c r="D129" s="144">
        <f t="shared" si="1"/>
        <v>0</v>
      </c>
      <c r="E129" s="146">
        <f>IF(AND(D128&lt;=Jaaroverzicht!$G$1,D129&gt;Jaaroverzicht!$G$1),IF(B129=0,0,7%*(B129-(D129-Jaaroverzicht!$G$1))),IF(D129&gt;Jaaroverzicht!$G$1,0,7%*B129))</f>
        <v>0</v>
      </c>
    </row>
    <row r="130" spans="1:5" x14ac:dyDescent="0.2">
      <c r="A130" s="144">
        <f>'KS 2'!C68</f>
        <v>0</v>
      </c>
      <c r="B130" s="144">
        <f>'KS 2'!D68</f>
        <v>0</v>
      </c>
      <c r="C130" s="144">
        <f>'KS 2'!E68</f>
        <v>0</v>
      </c>
      <c r="D130" s="144">
        <f t="shared" si="1"/>
        <v>0</v>
      </c>
      <c r="E130" s="146">
        <f>IF(AND(D129&lt;=Jaaroverzicht!$G$1,D130&gt;Jaaroverzicht!$G$1),IF(B130=0,0,7%*(B130-(D130-Jaaroverzicht!$G$1))),IF(D130&gt;Jaaroverzicht!$G$1,0,7%*B130))</f>
        <v>0</v>
      </c>
    </row>
    <row r="131" spans="1:5" x14ac:dyDescent="0.2">
      <c r="A131" s="144">
        <f>'KS 2'!C69</f>
        <v>0</v>
      </c>
      <c r="B131" s="144">
        <f>'KS 2'!D69</f>
        <v>0</v>
      </c>
      <c r="C131" s="144">
        <f>'KS 2'!E69</f>
        <v>0</v>
      </c>
      <c r="D131" s="144">
        <f t="shared" ref="D131:D194" si="2">SUM(D130,A131:C131)</f>
        <v>0</v>
      </c>
      <c r="E131" s="146">
        <f>IF(AND(D130&lt;=Jaaroverzicht!$G$1,D131&gt;Jaaroverzicht!$G$1),IF(B131=0,0,7%*(B131-(D131-Jaaroverzicht!$G$1))),IF(D131&gt;Jaaroverzicht!$G$1,0,7%*B131))</f>
        <v>0</v>
      </c>
    </row>
    <row r="132" spans="1:5" x14ac:dyDescent="0.2">
      <c r="A132" s="144">
        <f>'KS 2'!C70</f>
        <v>0</v>
      </c>
      <c r="B132" s="144">
        <f>'KS 2'!D70</f>
        <v>0</v>
      </c>
      <c r="C132" s="144">
        <f>'KS 2'!E70</f>
        <v>0</v>
      </c>
      <c r="D132" s="144">
        <f t="shared" si="2"/>
        <v>0</v>
      </c>
      <c r="E132" s="146">
        <f>IF(AND(D131&lt;=Jaaroverzicht!$G$1,D132&gt;Jaaroverzicht!$G$1),IF(B132=0,0,7%*(B132-(D132-Jaaroverzicht!$G$1))),IF(D132&gt;Jaaroverzicht!$G$1,0,7%*B132))</f>
        <v>0</v>
      </c>
    </row>
    <row r="133" spans="1:5" x14ac:dyDescent="0.2">
      <c r="A133" s="144">
        <f>'KS 2'!C71</f>
        <v>0</v>
      </c>
      <c r="B133" s="144">
        <f>'KS 2'!D71</f>
        <v>0</v>
      </c>
      <c r="C133" s="144">
        <f>'KS 2'!E71</f>
        <v>0</v>
      </c>
      <c r="D133" s="144">
        <f t="shared" si="2"/>
        <v>0</v>
      </c>
      <c r="E133" s="146">
        <f>IF(AND(D132&lt;=Jaaroverzicht!$G$1,D133&gt;Jaaroverzicht!$G$1),IF(B133=0,0,7%*(B133-(D133-Jaaroverzicht!$G$1))),IF(D133&gt;Jaaroverzicht!$G$1,0,7%*B133))</f>
        <v>0</v>
      </c>
    </row>
    <row r="134" spans="1:5" x14ac:dyDescent="0.2">
      <c r="A134" s="144">
        <f>'KS 2'!C72</f>
        <v>0</v>
      </c>
      <c r="B134" s="144">
        <f>'KS 2'!D72</f>
        <v>0</v>
      </c>
      <c r="C134" s="144">
        <f>'KS 2'!E72</f>
        <v>0</v>
      </c>
      <c r="D134" s="144">
        <f t="shared" si="2"/>
        <v>0</v>
      </c>
      <c r="E134" s="146">
        <f>IF(AND(D133&lt;=Jaaroverzicht!$G$1,D134&gt;Jaaroverzicht!$G$1),IF(B134=0,0,7%*(B134-(D134-Jaaroverzicht!$G$1))),IF(D134&gt;Jaaroverzicht!$G$1,0,7%*B134))</f>
        <v>0</v>
      </c>
    </row>
    <row r="135" spans="1:5" x14ac:dyDescent="0.2">
      <c r="A135" s="144">
        <f>'KS 2'!C73</f>
        <v>0</v>
      </c>
      <c r="B135" s="144">
        <f>'KS 2'!D73</f>
        <v>0</v>
      </c>
      <c r="C135" s="144">
        <f>'KS 2'!E73</f>
        <v>0</v>
      </c>
      <c r="D135" s="144">
        <f t="shared" si="2"/>
        <v>0</v>
      </c>
      <c r="E135" s="146">
        <f>IF(AND(D134&lt;=Jaaroverzicht!$G$1,D135&gt;Jaaroverzicht!$G$1),IF(B135=0,0,7%*(B135-(D135-Jaaroverzicht!$G$1))),IF(D135&gt;Jaaroverzicht!$G$1,0,7%*B135))</f>
        <v>0</v>
      </c>
    </row>
    <row r="136" spans="1:5" x14ac:dyDescent="0.2">
      <c r="A136" s="144">
        <f>'KS 2'!C74</f>
        <v>0</v>
      </c>
      <c r="B136" s="144">
        <f>'KS 2'!D74</f>
        <v>0</v>
      </c>
      <c r="C136" s="144">
        <f>'KS 2'!E74</f>
        <v>0</v>
      </c>
      <c r="D136" s="144">
        <f t="shared" si="2"/>
        <v>0</v>
      </c>
      <c r="E136" s="146">
        <f>IF(AND(D135&lt;=Jaaroverzicht!$G$1,D136&gt;Jaaroverzicht!$G$1),IF(B136=0,0,7%*(B136-(D136-Jaaroverzicht!$G$1))),IF(D136&gt;Jaaroverzicht!$G$1,0,7%*B136))</f>
        <v>0</v>
      </c>
    </row>
    <row r="137" spans="1:5" x14ac:dyDescent="0.2">
      <c r="A137" s="144">
        <f>'KS 2'!C75</f>
        <v>0</v>
      </c>
      <c r="B137" s="144">
        <f>'KS 2'!D75</f>
        <v>0</v>
      </c>
      <c r="C137" s="144">
        <f>'KS 2'!E75</f>
        <v>0</v>
      </c>
      <c r="D137" s="144">
        <f t="shared" si="2"/>
        <v>0</v>
      </c>
      <c r="E137" s="146">
        <f>IF(AND(D136&lt;=Jaaroverzicht!$G$1,D137&gt;Jaaroverzicht!$G$1),IF(B137=0,0,7%*(B137-(D137-Jaaroverzicht!$G$1))),IF(D137&gt;Jaaroverzicht!$G$1,0,7%*B137))</f>
        <v>0</v>
      </c>
    </row>
    <row r="138" spans="1:5" x14ac:dyDescent="0.2">
      <c r="A138" s="144">
        <f>'KS 2'!C76</f>
        <v>0</v>
      </c>
      <c r="B138" s="144">
        <f>'KS 2'!D76</f>
        <v>0</v>
      </c>
      <c r="C138" s="144">
        <f>'KS 2'!E76</f>
        <v>0</v>
      </c>
      <c r="D138" s="144">
        <f t="shared" si="2"/>
        <v>0</v>
      </c>
      <c r="E138" s="146">
        <f>IF(AND(D137&lt;=Jaaroverzicht!$G$1,D138&gt;Jaaroverzicht!$G$1),IF(B138=0,0,7%*(B138-(D138-Jaaroverzicht!$G$1))),IF(D138&gt;Jaaroverzicht!$G$1,0,7%*B138))</f>
        <v>0</v>
      </c>
    </row>
    <row r="139" spans="1:5" x14ac:dyDescent="0.2">
      <c r="A139" s="144">
        <f>'KS 2'!C77</f>
        <v>0</v>
      </c>
      <c r="B139" s="144">
        <f>'KS 2'!D77</f>
        <v>0</v>
      </c>
      <c r="C139" s="144">
        <f>'KS 2'!E77</f>
        <v>0</v>
      </c>
      <c r="D139" s="144">
        <f t="shared" si="2"/>
        <v>0</v>
      </c>
      <c r="E139" s="146">
        <f>IF(AND(D138&lt;=Jaaroverzicht!$G$1,D139&gt;Jaaroverzicht!$G$1),IF(B139=0,0,7%*(B139-(D139-Jaaroverzicht!$G$1))),IF(D139&gt;Jaaroverzicht!$G$1,0,7%*B139))</f>
        <v>0</v>
      </c>
    </row>
    <row r="140" spans="1:5" x14ac:dyDescent="0.2">
      <c r="A140" s="144">
        <f>'KS 2'!C78</f>
        <v>0</v>
      </c>
      <c r="B140" s="144">
        <f>'KS 2'!D78</f>
        <v>0</v>
      </c>
      <c r="C140" s="144">
        <f>'KS 2'!E78</f>
        <v>0</v>
      </c>
      <c r="D140" s="144">
        <f t="shared" si="2"/>
        <v>0</v>
      </c>
      <c r="E140" s="146">
        <f>IF(AND(D139&lt;=Jaaroverzicht!$G$1,D140&gt;Jaaroverzicht!$G$1),IF(B140=0,0,7%*(B140-(D140-Jaaroverzicht!$G$1))),IF(D140&gt;Jaaroverzicht!$G$1,0,7%*B140))</f>
        <v>0</v>
      </c>
    </row>
    <row r="141" spans="1:5" x14ac:dyDescent="0.2">
      <c r="A141" s="144">
        <f>'KS 2'!C79</f>
        <v>0</v>
      </c>
      <c r="B141" s="144">
        <f>'KS 2'!D79</f>
        <v>0</v>
      </c>
      <c r="C141" s="144">
        <f>'KS 2'!E79</f>
        <v>0</v>
      </c>
      <c r="D141" s="144">
        <f t="shared" si="2"/>
        <v>0</v>
      </c>
      <c r="E141" s="146">
        <f>IF(AND(D140&lt;=Jaaroverzicht!$G$1,D141&gt;Jaaroverzicht!$G$1),IF(B141=0,0,7%*(B141-(D141-Jaaroverzicht!$G$1))),IF(D141&gt;Jaaroverzicht!$G$1,0,7%*B141))</f>
        <v>0</v>
      </c>
    </row>
    <row r="142" spans="1:5" x14ac:dyDescent="0.2">
      <c r="A142" s="144">
        <f>'KS 2'!C80</f>
        <v>0</v>
      </c>
      <c r="B142" s="144">
        <f>'KS 2'!D80</f>
        <v>0</v>
      </c>
      <c r="C142" s="144">
        <f>'KS 2'!E80</f>
        <v>0</v>
      </c>
      <c r="D142" s="144">
        <f t="shared" si="2"/>
        <v>0</v>
      </c>
      <c r="E142" s="146">
        <f>IF(AND(D141&lt;=Jaaroverzicht!$G$1,D142&gt;Jaaroverzicht!$G$1),IF(B142=0,0,7%*(B142-(D142-Jaaroverzicht!$G$1))),IF(D142&gt;Jaaroverzicht!$G$1,0,7%*B142))</f>
        <v>0</v>
      </c>
    </row>
    <row r="143" spans="1:5" x14ac:dyDescent="0.2">
      <c r="A143" s="144">
        <f>'KS 2'!C81</f>
        <v>0</v>
      </c>
      <c r="B143" s="144">
        <f>'KS 2'!D81</f>
        <v>0</v>
      </c>
      <c r="C143" s="144">
        <f>'KS 2'!E81</f>
        <v>0</v>
      </c>
      <c r="D143" s="144">
        <f t="shared" si="2"/>
        <v>0</v>
      </c>
      <c r="E143" s="146">
        <f>IF(AND(D142&lt;=Jaaroverzicht!$G$1,D143&gt;Jaaroverzicht!$G$1),IF(B143=0,0,7%*(B143-(D143-Jaaroverzicht!$G$1))),IF(D143&gt;Jaaroverzicht!$G$1,0,7%*B143))</f>
        <v>0</v>
      </c>
    </row>
    <row r="144" spans="1:5" x14ac:dyDescent="0.2">
      <c r="A144" s="144">
        <f>'KS 2'!C82</f>
        <v>0</v>
      </c>
      <c r="B144" s="144">
        <f>'KS 2'!D82</f>
        <v>0</v>
      </c>
      <c r="C144" s="144">
        <f>'KS 2'!E82</f>
        <v>0</v>
      </c>
      <c r="D144" s="144">
        <f t="shared" si="2"/>
        <v>0</v>
      </c>
      <c r="E144" s="146">
        <f>IF(AND(D143&lt;=Jaaroverzicht!$G$1,D144&gt;Jaaroverzicht!$G$1),IF(B144=0,0,7%*(B144-(D144-Jaaroverzicht!$G$1))),IF(D144&gt;Jaaroverzicht!$G$1,0,7%*B144))</f>
        <v>0</v>
      </c>
    </row>
    <row r="145" spans="1:5" x14ac:dyDescent="0.2">
      <c r="A145" s="144">
        <f>'KS 2'!C83</f>
        <v>0</v>
      </c>
      <c r="B145" s="144">
        <f>'KS 2'!D83</f>
        <v>0</v>
      </c>
      <c r="C145" s="144">
        <f>'KS 2'!E83</f>
        <v>0</v>
      </c>
      <c r="D145" s="144">
        <f t="shared" si="2"/>
        <v>0</v>
      </c>
      <c r="E145" s="146">
        <f>IF(AND(D144&lt;=Jaaroverzicht!$G$1,D145&gt;Jaaroverzicht!$G$1),IF(B145=0,0,7%*(B145-(D145-Jaaroverzicht!$G$1))),IF(D145&gt;Jaaroverzicht!$G$1,0,7%*B145))</f>
        <v>0</v>
      </c>
    </row>
    <row r="146" spans="1:5" x14ac:dyDescent="0.2">
      <c r="A146" s="144">
        <f>'KS 2'!C84</f>
        <v>0</v>
      </c>
      <c r="B146" s="144">
        <f>'KS 2'!D84</f>
        <v>0</v>
      </c>
      <c r="C146" s="144">
        <f>'KS 2'!E84</f>
        <v>0</v>
      </c>
      <c r="D146" s="144">
        <f t="shared" si="2"/>
        <v>0</v>
      </c>
      <c r="E146" s="146">
        <f>IF(AND(D145&lt;=Jaaroverzicht!$G$1,D146&gt;Jaaroverzicht!$G$1),IF(B146=0,0,7%*(B146-(D146-Jaaroverzicht!$G$1))),IF(D146&gt;Jaaroverzicht!$G$1,0,7%*B146))</f>
        <v>0</v>
      </c>
    </row>
    <row r="147" spans="1:5" x14ac:dyDescent="0.2">
      <c r="A147" s="144">
        <f>'KS 2'!C85</f>
        <v>0</v>
      </c>
      <c r="B147" s="144">
        <f>'KS 2'!D85</f>
        <v>0</v>
      </c>
      <c r="C147" s="144">
        <f>'KS 2'!E85</f>
        <v>0</v>
      </c>
      <c r="D147" s="144">
        <f t="shared" si="2"/>
        <v>0</v>
      </c>
      <c r="E147" s="146">
        <f>IF(AND(D146&lt;=Jaaroverzicht!$G$1,D147&gt;Jaaroverzicht!$G$1),IF(B147=0,0,7%*(B147-(D147-Jaaroverzicht!$G$1))),IF(D147&gt;Jaaroverzicht!$G$1,0,7%*B147))</f>
        <v>0</v>
      </c>
    </row>
    <row r="148" spans="1:5" x14ac:dyDescent="0.2">
      <c r="A148" s="144">
        <f>'KS 2'!C86</f>
        <v>0</v>
      </c>
      <c r="B148" s="144">
        <f>'KS 2'!D86</f>
        <v>0</v>
      </c>
      <c r="C148" s="144">
        <f>'KS 2'!E86</f>
        <v>0</v>
      </c>
      <c r="D148" s="144">
        <f t="shared" si="2"/>
        <v>0</v>
      </c>
      <c r="E148" s="146">
        <f>IF(AND(D147&lt;=Jaaroverzicht!$G$1,D148&gt;Jaaroverzicht!$G$1),IF(B148=0,0,7%*(B148-(D148-Jaaroverzicht!$G$1))),IF(D148&gt;Jaaroverzicht!$G$1,0,7%*B148))</f>
        <v>0</v>
      </c>
    </row>
    <row r="149" spans="1:5" x14ac:dyDescent="0.2">
      <c r="A149" s="144">
        <f>'KS 3'!C9</f>
        <v>0</v>
      </c>
      <c r="B149" s="144">
        <f>'KS 3'!D9</f>
        <v>0</v>
      </c>
      <c r="C149" s="144">
        <f>'KS 3'!E9</f>
        <v>0</v>
      </c>
      <c r="D149" s="144">
        <f t="shared" si="2"/>
        <v>0</v>
      </c>
      <c r="E149" s="146">
        <f>IF(AND(D148&lt;=Jaaroverzicht!$G$1,D149&gt;Jaaroverzicht!$G$1),IF(B149=0,0,7%*(B149-(D149-Jaaroverzicht!$G$1))),IF(D149&gt;Jaaroverzicht!$G$1,0,7%*B149))</f>
        <v>0</v>
      </c>
    </row>
    <row r="150" spans="1:5" x14ac:dyDescent="0.2">
      <c r="A150" s="144">
        <f>'KS 3'!C10</f>
        <v>0</v>
      </c>
      <c r="B150" s="144">
        <f>'KS 3'!D10</f>
        <v>0</v>
      </c>
      <c r="C150" s="144">
        <f>'KS 3'!E10</f>
        <v>0</v>
      </c>
      <c r="D150" s="144">
        <f t="shared" si="2"/>
        <v>0</v>
      </c>
      <c r="E150" s="146">
        <f>IF(AND(D149&lt;=Jaaroverzicht!$G$1,D150&gt;Jaaroverzicht!$G$1),IF(B150=0,0,7%*(B150-(D150-Jaaroverzicht!$G$1))),IF(D150&gt;Jaaroverzicht!$G$1,0,7%*B150))</f>
        <v>0</v>
      </c>
    </row>
    <row r="151" spans="1:5" x14ac:dyDescent="0.2">
      <c r="A151" s="144">
        <f>'KS 3'!C11</f>
        <v>0</v>
      </c>
      <c r="B151" s="144">
        <f>'KS 3'!D11</f>
        <v>0</v>
      </c>
      <c r="C151" s="144">
        <f>'KS 3'!E11</f>
        <v>0</v>
      </c>
      <c r="D151" s="144">
        <f t="shared" si="2"/>
        <v>0</v>
      </c>
      <c r="E151" s="146">
        <f>IF(AND(D150&lt;=Jaaroverzicht!$G$1,D151&gt;Jaaroverzicht!$G$1),IF(B151=0,0,7%*(B151-(D151-Jaaroverzicht!$G$1))),IF(D151&gt;Jaaroverzicht!$G$1,0,7%*B151))</f>
        <v>0</v>
      </c>
    </row>
    <row r="152" spans="1:5" x14ac:dyDescent="0.2">
      <c r="A152" s="144">
        <f>'KS 3'!C12</f>
        <v>0</v>
      </c>
      <c r="B152" s="144">
        <f>'KS 3'!D12</f>
        <v>0</v>
      </c>
      <c r="C152" s="144">
        <f>'KS 3'!E12</f>
        <v>0</v>
      </c>
      <c r="D152" s="144">
        <f t="shared" si="2"/>
        <v>0</v>
      </c>
      <c r="E152" s="146">
        <f>IF(AND(D151&lt;=Jaaroverzicht!$G$1,D152&gt;Jaaroverzicht!$G$1),IF(B152=0,0,7%*(B152-(D152-Jaaroverzicht!$G$1))),IF(D152&gt;Jaaroverzicht!$G$1,0,7%*B152))</f>
        <v>0</v>
      </c>
    </row>
    <row r="153" spans="1:5" x14ac:dyDescent="0.2">
      <c r="A153" s="144">
        <f>'KS 3'!C13</f>
        <v>0</v>
      </c>
      <c r="B153" s="144">
        <f>'KS 3'!D13</f>
        <v>0</v>
      </c>
      <c r="C153" s="144">
        <f>'KS 3'!E13</f>
        <v>0</v>
      </c>
      <c r="D153" s="144">
        <f t="shared" si="2"/>
        <v>0</v>
      </c>
      <c r="E153" s="146">
        <f>IF(AND(D152&lt;=Jaaroverzicht!$G$1,D153&gt;Jaaroverzicht!$G$1),IF(B153=0,0,7%*(B153-(D153-Jaaroverzicht!$G$1))),IF(D153&gt;Jaaroverzicht!$G$1,0,7%*B153))</f>
        <v>0</v>
      </c>
    </row>
    <row r="154" spans="1:5" x14ac:dyDescent="0.2">
      <c r="A154" s="144">
        <f>'KS 3'!C14</f>
        <v>0</v>
      </c>
      <c r="B154" s="144">
        <f>'KS 3'!D14</f>
        <v>0</v>
      </c>
      <c r="C154" s="144">
        <f>'KS 3'!E14</f>
        <v>0</v>
      </c>
      <c r="D154" s="144">
        <f t="shared" si="2"/>
        <v>0</v>
      </c>
      <c r="E154" s="146">
        <f>IF(AND(D153&lt;=Jaaroverzicht!$G$1,D154&gt;Jaaroverzicht!$G$1),IF(B154=0,0,7%*(B154-(D154-Jaaroverzicht!$G$1))),IF(D154&gt;Jaaroverzicht!$G$1,0,7%*B154))</f>
        <v>0</v>
      </c>
    </row>
    <row r="155" spans="1:5" x14ac:dyDescent="0.2">
      <c r="A155" s="144">
        <f>'KS 3'!C15</f>
        <v>0</v>
      </c>
      <c r="B155" s="144">
        <f>'KS 3'!D15</f>
        <v>0</v>
      </c>
      <c r="C155" s="144">
        <f>'KS 3'!E15</f>
        <v>0</v>
      </c>
      <c r="D155" s="144">
        <f t="shared" si="2"/>
        <v>0</v>
      </c>
      <c r="E155" s="146">
        <f>IF(AND(D154&lt;=Jaaroverzicht!$G$1,D155&gt;Jaaroverzicht!$G$1),IF(B155=0,0,7%*(B155-(D155-Jaaroverzicht!$G$1))),IF(D155&gt;Jaaroverzicht!$G$1,0,7%*B155))</f>
        <v>0</v>
      </c>
    </row>
    <row r="156" spans="1:5" x14ac:dyDescent="0.2">
      <c r="A156" s="144">
        <f>'KS 3'!C16</f>
        <v>0</v>
      </c>
      <c r="B156" s="144">
        <f>'KS 3'!D16</f>
        <v>0</v>
      </c>
      <c r="C156" s="144">
        <f>'KS 3'!E16</f>
        <v>0</v>
      </c>
      <c r="D156" s="144">
        <f t="shared" si="2"/>
        <v>0</v>
      </c>
      <c r="E156" s="146">
        <f>IF(AND(D155&lt;=Jaaroverzicht!$G$1,D156&gt;Jaaroverzicht!$G$1),IF(B156=0,0,7%*(B156-(D156-Jaaroverzicht!$G$1))),IF(D156&gt;Jaaroverzicht!$G$1,0,7%*B156))</f>
        <v>0</v>
      </c>
    </row>
    <row r="157" spans="1:5" x14ac:dyDescent="0.2">
      <c r="A157" s="144">
        <f>'KS 3'!C17</f>
        <v>0</v>
      </c>
      <c r="B157" s="144">
        <f>'KS 3'!D17</f>
        <v>0</v>
      </c>
      <c r="C157" s="144">
        <f>'KS 3'!E17</f>
        <v>0</v>
      </c>
      <c r="D157" s="144">
        <f t="shared" si="2"/>
        <v>0</v>
      </c>
      <c r="E157" s="146">
        <f>IF(AND(D156&lt;=Jaaroverzicht!$G$1,D157&gt;Jaaroverzicht!$G$1),IF(B157=0,0,7%*(B157-(D157-Jaaroverzicht!$G$1))),IF(D157&gt;Jaaroverzicht!$G$1,0,7%*B157))</f>
        <v>0</v>
      </c>
    </row>
    <row r="158" spans="1:5" x14ac:dyDescent="0.2">
      <c r="A158" s="144">
        <f>'KS 3'!C18</f>
        <v>0</v>
      </c>
      <c r="B158" s="144">
        <f>'KS 3'!D18</f>
        <v>0</v>
      </c>
      <c r="C158" s="144">
        <f>'KS 3'!E18</f>
        <v>0</v>
      </c>
      <c r="D158" s="144">
        <f t="shared" si="2"/>
        <v>0</v>
      </c>
      <c r="E158" s="146">
        <f>IF(AND(D157&lt;=Jaaroverzicht!$G$1,D158&gt;Jaaroverzicht!$G$1),IF(B158=0,0,7%*(B158-(D158-Jaaroverzicht!$G$1))),IF(D158&gt;Jaaroverzicht!$G$1,0,7%*B158))</f>
        <v>0</v>
      </c>
    </row>
    <row r="159" spans="1:5" x14ac:dyDescent="0.2">
      <c r="A159" s="144">
        <f>'KS 3'!C19</f>
        <v>0</v>
      </c>
      <c r="B159" s="144">
        <f>'KS 3'!D19</f>
        <v>0</v>
      </c>
      <c r="C159" s="144">
        <f>'KS 3'!E19</f>
        <v>0</v>
      </c>
      <c r="D159" s="144">
        <f t="shared" si="2"/>
        <v>0</v>
      </c>
      <c r="E159" s="146">
        <f>IF(AND(D158&lt;=Jaaroverzicht!$G$1,D159&gt;Jaaroverzicht!$G$1),IF(B159=0,0,7%*(B159-(D159-Jaaroverzicht!$G$1))),IF(D159&gt;Jaaroverzicht!$G$1,0,7%*B159))</f>
        <v>0</v>
      </c>
    </row>
    <row r="160" spans="1:5" x14ac:dyDescent="0.2">
      <c r="A160" s="144">
        <f>'KS 3'!C20</f>
        <v>0</v>
      </c>
      <c r="B160" s="144">
        <f>'KS 3'!D20</f>
        <v>0</v>
      </c>
      <c r="C160" s="144">
        <f>'KS 3'!E20</f>
        <v>0</v>
      </c>
      <c r="D160" s="144">
        <f t="shared" si="2"/>
        <v>0</v>
      </c>
      <c r="E160" s="146">
        <f>IF(AND(D159&lt;=Jaaroverzicht!$G$1,D160&gt;Jaaroverzicht!$G$1),IF(B160=0,0,7%*(B160-(D160-Jaaroverzicht!$G$1))),IF(D160&gt;Jaaroverzicht!$G$1,0,7%*B160))</f>
        <v>0</v>
      </c>
    </row>
    <row r="161" spans="1:5" x14ac:dyDescent="0.2">
      <c r="A161" s="144">
        <f>'KS 3'!C21</f>
        <v>0</v>
      </c>
      <c r="B161" s="144">
        <f>'KS 3'!D21</f>
        <v>0</v>
      </c>
      <c r="C161" s="144">
        <f>'KS 3'!E21</f>
        <v>0</v>
      </c>
      <c r="D161" s="144">
        <f t="shared" si="2"/>
        <v>0</v>
      </c>
      <c r="E161" s="146">
        <f>IF(AND(D160&lt;=Jaaroverzicht!$G$1,D161&gt;Jaaroverzicht!$G$1),IF(B161=0,0,7%*(B161-(D161-Jaaroverzicht!$G$1))),IF(D161&gt;Jaaroverzicht!$G$1,0,7%*B161))</f>
        <v>0</v>
      </c>
    </row>
    <row r="162" spans="1:5" x14ac:dyDescent="0.2">
      <c r="A162" s="144">
        <f>'KS 3'!C22</f>
        <v>0</v>
      </c>
      <c r="B162" s="144">
        <f>'KS 3'!D22</f>
        <v>0</v>
      </c>
      <c r="C162" s="144">
        <f>'KS 3'!E22</f>
        <v>0</v>
      </c>
      <c r="D162" s="144">
        <f t="shared" si="2"/>
        <v>0</v>
      </c>
      <c r="E162" s="146">
        <f>IF(AND(D161&lt;=Jaaroverzicht!$G$1,D162&gt;Jaaroverzicht!$G$1),IF(B162=0,0,7%*(B162-(D162-Jaaroverzicht!$G$1))),IF(D162&gt;Jaaroverzicht!$G$1,0,7%*B162))</f>
        <v>0</v>
      </c>
    </row>
    <row r="163" spans="1:5" x14ac:dyDescent="0.2">
      <c r="A163" s="144">
        <f>'KS 3'!C23</f>
        <v>0</v>
      </c>
      <c r="B163" s="144">
        <f>'KS 3'!D23</f>
        <v>0</v>
      </c>
      <c r="C163" s="144">
        <f>'KS 3'!E23</f>
        <v>0</v>
      </c>
      <c r="D163" s="144">
        <f t="shared" si="2"/>
        <v>0</v>
      </c>
      <c r="E163" s="146">
        <f>IF(AND(D162&lt;=Jaaroverzicht!$G$1,D163&gt;Jaaroverzicht!$G$1),IF(B163=0,0,7%*(B163-(D163-Jaaroverzicht!$G$1))),IF(D163&gt;Jaaroverzicht!$G$1,0,7%*B163))</f>
        <v>0</v>
      </c>
    </row>
    <row r="164" spans="1:5" x14ac:dyDescent="0.2">
      <c r="A164" s="144">
        <f>'KS 3'!C24</f>
        <v>0</v>
      </c>
      <c r="B164" s="144">
        <f>'KS 3'!D24</f>
        <v>0</v>
      </c>
      <c r="C164" s="144">
        <f>'KS 3'!E24</f>
        <v>0</v>
      </c>
      <c r="D164" s="144">
        <f t="shared" si="2"/>
        <v>0</v>
      </c>
      <c r="E164" s="146">
        <f>IF(AND(D163&lt;=Jaaroverzicht!$G$1,D164&gt;Jaaroverzicht!$G$1),IF(B164=0,0,7%*(B164-(D164-Jaaroverzicht!$G$1))),IF(D164&gt;Jaaroverzicht!$G$1,0,7%*B164))</f>
        <v>0</v>
      </c>
    </row>
    <row r="165" spans="1:5" x14ac:dyDescent="0.2">
      <c r="A165" s="144">
        <f>'KS 3'!C25</f>
        <v>0</v>
      </c>
      <c r="B165" s="144">
        <f>'KS 3'!D25</f>
        <v>0</v>
      </c>
      <c r="C165" s="144">
        <f>'KS 3'!E25</f>
        <v>0</v>
      </c>
      <c r="D165" s="144">
        <f t="shared" si="2"/>
        <v>0</v>
      </c>
      <c r="E165" s="146">
        <f>IF(AND(D164&lt;=Jaaroverzicht!$G$1,D165&gt;Jaaroverzicht!$G$1),IF(B165=0,0,7%*(B165-(D165-Jaaroverzicht!$G$1))),IF(D165&gt;Jaaroverzicht!$G$1,0,7%*B165))</f>
        <v>0</v>
      </c>
    </row>
    <row r="166" spans="1:5" x14ac:dyDescent="0.2">
      <c r="A166" s="144">
        <f>'KS 3'!C26</f>
        <v>0</v>
      </c>
      <c r="B166" s="144">
        <f>'KS 3'!D26</f>
        <v>0</v>
      </c>
      <c r="C166" s="144">
        <f>'KS 3'!E26</f>
        <v>0</v>
      </c>
      <c r="D166" s="144">
        <f t="shared" si="2"/>
        <v>0</v>
      </c>
      <c r="E166" s="146">
        <f>IF(AND(D165&lt;=Jaaroverzicht!$G$1,D166&gt;Jaaroverzicht!$G$1),IF(B166=0,0,7%*(B166-(D166-Jaaroverzicht!$G$1))),IF(D166&gt;Jaaroverzicht!$G$1,0,7%*B166))</f>
        <v>0</v>
      </c>
    </row>
    <row r="167" spans="1:5" x14ac:dyDescent="0.2">
      <c r="A167" s="144">
        <f>'KS 3'!C27</f>
        <v>0</v>
      </c>
      <c r="B167" s="144">
        <f>'KS 3'!D27</f>
        <v>0</v>
      </c>
      <c r="C167" s="144">
        <f>'KS 3'!E27</f>
        <v>0</v>
      </c>
      <c r="D167" s="144">
        <f t="shared" si="2"/>
        <v>0</v>
      </c>
      <c r="E167" s="146">
        <f>IF(AND(D166&lt;=Jaaroverzicht!$G$1,D167&gt;Jaaroverzicht!$G$1),IF(B167=0,0,7%*(B167-(D167-Jaaroverzicht!$G$1))),IF(D167&gt;Jaaroverzicht!$G$1,0,7%*B167))</f>
        <v>0</v>
      </c>
    </row>
    <row r="168" spans="1:5" x14ac:dyDescent="0.2">
      <c r="A168" s="144">
        <f>'KS 3'!C28</f>
        <v>0</v>
      </c>
      <c r="B168" s="144">
        <f>'KS 3'!D28</f>
        <v>0</v>
      </c>
      <c r="C168" s="144">
        <f>'KS 3'!E28</f>
        <v>0</v>
      </c>
      <c r="D168" s="144">
        <f t="shared" si="2"/>
        <v>0</v>
      </c>
      <c r="E168" s="146">
        <f>IF(AND(D167&lt;=Jaaroverzicht!$G$1,D168&gt;Jaaroverzicht!$G$1),IF(B168=0,0,7%*(B168-(D168-Jaaroverzicht!$G$1))),IF(D168&gt;Jaaroverzicht!$G$1,0,7%*B168))</f>
        <v>0</v>
      </c>
    </row>
    <row r="169" spans="1:5" x14ac:dyDescent="0.2">
      <c r="A169" s="144">
        <f>'KS 3'!C31</f>
        <v>0</v>
      </c>
      <c r="B169" s="144">
        <f>'KS 3'!D31</f>
        <v>0</v>
      </c>
      <c r="C169" s="144">
        <f>'KS 3'!E31</f>
        <v>0</v>
      </c>
      <c r="D169" s="144">
        <f t="shared" si="2"/>
        <v>0</v>
      </c>
      <c r="E169" s="146">
        <f>IF(AND(D168&lt;=Jaaroverzicht!$G$1,D169&gt;Jaaroverzicht!$G$1),IF(B169=0,0,7%*(B169-(D169-Jaaroverzicht!$G$1))),IF(D169&gt;Jaaroverzicht!$G$1,0,7%*B169))</f>
        <v>0</v>
      </c>
    </row>
    <row r="170" spans="1:5" x14ac:dyDescent="0.2">
      <c r="A170" s="144">
        <f>'KS 3'!C32</f>
        <v>0</v>
      </c>
      <c r="B170" s="144">
        <f>'KS 3'!D32</f>
        <v>0</v>
      </c>
      <c r="C170" s="144">
        <f>'KS 3'!E32</f>
        <v>0</v>
      </c>
      <c r="D170" s="144">
        <f t="shared" si="2"/>
        <v>0</v>
      </c>
      <c r="E170" s="146">
        <f>IF(AND(D169&lt;=Jaaroverzicht!$G$1,D170&gt;Jaaroverzicht!$G$1),IF(B170=0,0,7%*(B170-(D170-Jaaroverzicht!$G$1))),IF(D170&gt;Jaaroverzicht!$G$1,0,7%*B170))</f>
        <v>0</v>
      </c>
    </row>
    <row r="171" spans="1:5" x14ac:dyDescent="0.2">
      <c r="A171" s="144">
        <f>'KS 3'!C33</f>
        <v>0</v>
      </c>
      <c r="B171" s="144">
        <f>'KS 3'!D33</f>
        <v>0</v>
      </c>
      <c r="C171" s="144">
        <f>'KS 3'!E33</f>
        <v>0</v>
      </c>
      <c r="D171" s="144">
        <f t="shared" si="2"/>
        <v>0</v>
      </c>
      <c r="E171" s="146">
        <f>IF(AND(D170&lt;=Jaaroverzicht!$G$1,D171&gt;Jaaroverzicht!$G$1),IF(B171=0,0,7%*(B171-(D171-Jaaroverzicht!$G$1))),IF(D171&gt;Jaaroverzicht!$G$1,0,7%*B171))</f>
        <v>0</v>
      </c>
    </row>
    <row r="172" spans="1:5" x14ac:dyDescent="0.2">
      <c r="A172" s="144">
        <f>'KS 3'!C34</f>
        <v>0</v>
      </c>
      <c r="B172" s="144">
        <f>'KS 3'!D34</f>
        <v>0</v>
      </c>
      <c r="C172" s="144">
        <f>'KS 3'!E34</f>
        <v>0</v>
      </c>
      <c r="D172" s="144">
        <f t="shared" si="2"/>
        <v>0</v>
      </c>
      <c r="E172" s="146">
        <f>IF(AND(D171&lt;=Jaaroverzicht!$G$1,D172&gt;Jaaroverzicht!$G$1),IF(B172=0,0,7%*(B172-(D172-Jaaroverzicht!$G$1))),IF(D172&gt;Jaaroverzicht!$G$1,0,7%*B172))</f>
        <v>0</v>
      </c>
    </row>
    <row r="173" spans="1:5" x14ac:dyDescent="0.2">
      <c r="A173" s="144">
        <f>'KS 3'!C35</f>
        <v>0</v>
      </c>
      <c r="B173" s="144">
        <f>'KS 3'!D35</f>
        <v>0</v>
      </c>
      <c r="C173" s="144">
        <f>'KS 3'!E35</f>
        <v>0</v>
      </c>
      <c r="D173" s="144">
        <f t="shared" si="2"/>
        <v>0</v>
      </c>
      <c r="E173" s="146">
        <f>IF(AND(D172&lt;=Jaaroverzicht!$G$1,D173&gt;Jaaroverzicht!$G$1),IF(B173=0,0,7%*(B173-(D173-Jaaroverzicht!$G$1))),IF(D173&gt;Jaaroverzicht!$G$1,0,7%*B173))</f>
        <v>0</v>
      </c>
    </row>
    <row r="174" spans="1:5" x14ac:dyDescent="0.2">
      <c r="A174" s="144">
        <f>'KS 3'!C36</f>
        <v>0</v>
      </c>
      <c r="B174" s="144">
        <f>'KS 3'!D36</f>
        <v>0</v>
      </c>
      <c r="C174" s="144">
        <f>'KS 3'!E36</f>
        <v>0</v>
      </c>
      <c r="D174" s="144">
        <f t="shared" si="2"/>
        <v>0</v>
      </c>
      <c r="E174" s="146">
        <f>IF(AND(D173&lt;=Jaaroverzicht!$G$1,D174&gt;Jaaroverzicht!$G$1),IF(B174=0,0,7%*(B174-(D174-Jaaroverzicht!$G$1))),IF(D174&gt;Jaaroverzicht!$G$1,0,7%*B174))</f>
        <v>0</v>
      </c>
    </row>
    <row r="175" spans="1:5" x14ac:dyDescent="0.2">
      <c r="A175" s="144">
        <f>'KS 3'!C37</f>
        <v>0</v>
      </c>
      <c r="B175" s="144">
        <f>'KS 3'!D37</f>
        <v>0</v>
      </c>
      <c r="C175" s="144">
        <f>'KS 3'!E37</f>
        <v>0</v>
      </c>
      <c r="D175" s="144">
        <f t="shared" si="2"/>
        <v>0</v>
      </c>
      <c r="E175" s="146">
        <f>IF(AND(D174&lt;=Jaaroverzicht!$G$1,D175&gt;Jaaroverzicht!$G$1),IF(B175=0,0,7%*(B175-(D175-Jaaroverzicht!$G$1))),IF(D175&gt;Jaaroverzicht!$G$1,0,7%*B175))</f>
        <v>0</v>
      </c>
    </row>
    <row r="176" spans="1:5" x14ac:dyDescent="0.2">
      <c r="A176" s="144">
        <f>'KS 3'!C38</f>
        <v>0</v>
      </c>
      <c r="B176" s="144">
        <f>'KS 3'!D38</f>
        <v>0</v>
      </c>
      <c r="C176" s="144">
        <f>'KS 3'!E38</f>
        <v>0</v>
      </c>
      <c r="D176" s="144">
        <f t="shared" si="2"/>
        <v>0</v>
      </c>
      <c r="E176" s="146">
        <f>IF(AND(D175&lt;=Jaaroverzicht!$G$1,D176&gt;Jaaroverzicht!$G$1),IF(B176=0,0,7%*(B176-(D176-Jaaroverzicht!$G$1))),IF(D176&gt;Jaaroverzicht!$G$1,0,7%*B176))</f>
        <v>0</v>
      </c>
    </row>
    <row r="177" spans="1:5" x14ac:dyDescent="0.2">
      <c r="A177" s="144">
        <f>'KS 3'!C39</f>
        <v>0</v>
      </c>
      <c r="B177" s="144">
        <f>'KS 3'!D39</f>
        <v>0</v>
      </c>
      <c r="C177" s="144">
        <f>'KS 3'!E39</f>
        <v>0</v>
      </c>
      <c r="D177" s="144">
        <f t="shared" si="2"/>
        <v>0</v>
      </c>
      <c r="E177" s="146">
        <f>IF(AND(D176&lt;=Jaaroverzicht!$G$1,D177&gt;Jaaroverzicht!$G$1),IF(B177=0,0,7%*(B177-(D177-Jaaroverzicht!$G$1))),IF(D177&gt;Jaaroverzicht!$G$1,0,7%*B177))</f>
        <v>0</v>
      </c>
    </row>
    <row r="178" spans="1:5" x14ac:dyDescent="0.2">
      <c r="A178" s="144">
        <f>'KS 3'!C40</f>
        <v>0</v>
      </c>
      <c r="B178" s="144">
        <f>'KS 3'!D40</f>
        <v>0</v>
      </c>
      <c r="C178" s="144">
        <f>'KS 3'!E40</f>
        <v>0</v>
      </c>
      <c r="D178" s="144">
        <f t="shared" si="2"/>
        <v>0</v>
      </c>
      <c r="E178" s="146">
        <f>IF(AND(D177&lt;=Jaaroverzicht!$G$1,D178&gt;Jaaroverzicht!$G$1),IF(B178=0,0,7%*(B178-(D178-Jaaroverzicht!$G$1))),IF(D178&gt;Jaaroverzicht!$G$1,0,7%*B178))</f>
        <v>0</v>
      </c>
    </row>
    <row r="179" spans="1:5" x14ac:dyDescent="0.2">
      <c r="A179" s="144">
        <f>'KS 3'!C41</f>
        <v>0</v>
      </c>
      <c r="B179" s="144">
        <f>'KS 3'!D41</f>
        <v>0</v>
      </c>
      <c r="C179" s="144">
        <f>'KS 3'!E41</f>
        <v>0</v>
      </c>
      <c r="D179" s="144">
        <f t="shared" si="2"/>
        <v>0</v>
      </c>
      <c r="E179" s="146">
        <f>IF(AND(D178&lt;=Jaaroverzicht!$G$1,D179&gt;Jaaroverzicht!$G$1),IF(B179=0,0,7%*(B179-(D179-Jaaroverzicht!$G$1))),IF(D179&gt;Jaaroverzicht!$G$1,0,7%*B179))</f>
        <v>0</v>
      </c>
    </row>
    <row r="180" spans="1:5" x14ac:dyDescent="0.2">
      <c r="A180" s="144">
        <f>'KS 3'!C42</f>
        <v>0</v>
      </c>
      <c r="B180" s="144">
        <f>'KS 3'!D42</f>
        <v>0</v>
      </c>
      <c r="C180" s="144">
        <f>'KS 3'!E42</f>
        <v>0</v>
      </c>
      <c r="D180" s="144">
        <f t="shared" si="2"/>
        <v>0</v>
      </c>
      <c r="E180" s="146">
        <f>IF(AND(D179&lt;=Jaaroverzicht!$G$1,D180&gt;Jaaroverzicht!$G$1),IF(B180=0,0,7%*(B180-(D180-Jaaroverzicht!$G$1))),IF(D180&gt;Jaaroverzicht!$G$1,0,7%*B180))</f>
        <v>0</v>
      </c>
    </row>
    <row r="181" spans="1:5" x14ac:dyDescent="0.2">
      <c r="A181" s="144">
        <f>'KS 3'!C43</f>
        <v>0</v>
      </c>
      <c r="B181" s="144">
        <f>'KS 3'!D43</f>
        <v>0</v>
      </c>
      <c r="C181" s="144">
        <f>'KS 3'!E43</f>
        <v>0</v>
      </c>
      <c r="D181" s="144">
        <f t="shared" si="2"/>
        <v>0</v>
      </c>
      <c r="E181" s="146">
        <f>IF(AND(D180&lt;=Jaaroverzicht!$G$1,D181&gt;Jaaroverzicht!$G$1),IF(B181=0,0,7%*(B181-(D181-Jaaroverzicht!$G$1))),IF(D181&gt;Jaaroverzicht!$G$1,0,7%*B181))</f>
        <v>0</v>
      </c>
    </row>
    <row r="182" spans="1:5" x14ac:dyDescent="0.2">
      <c r="A182" s="144">
        <f>'KS 3'!C44</f>
        <v>0</v>
      </c>
      <c r="B182" s="144">
        <f>'KS 3'!D44</f>
        <v>0</v>
      </c>
      <c r="C182" s="144">
        <f>'KS 3'!E44</f>
        <v>0</v>
      </c>
      <c r="D182" s="144">
        <f t="shared" si="2"/>
        <v>0</v>
      </c>
      <c r="E182" s="146">
        <f>IF(AND(D181&lt;=Jaaroverzicht!$G$1,D182&gt;Jaaroverzicht!$G$1),IF(B182=0,0,7%*(B182-(D182-Jaaroverzicht!$G$1))),IF(D182&gt;Jaaroverzicht!$G$1,0,7%*B182))</f>
        <v>0</v>
      </c>
    </row>
    <row r="183" spans="1:5" x14ac:dyDescent="0.2">
      <c r="A183" s="144">
        <f>'KS 3'!C45</f>
        <v>0</v>
      </c>
      <c r="B183" s="144">
        <f>'KS 3'!D45</f>
        <v>0</v>
      </c>
      <c r="C183" s="144">
        <f>'KS 3'!E45</f>
        <v>0</v>
      </c>
      <c r="D183" s="144">
        <f t="shared" si="2"/>
        <v>0</v>
      </c>
      <c r="E183" s="146">
        <f>IF(AND(D182&lt;=Jaaroverzicht!$G$1,D183&gt;Jaaroverzicht!$G$1),IF(B183=0,0,7%*(B183-(D183-Jaaroverzicht!$G$1))),IF(D183&gt;Jaaroverzicht!$G$1,0,7%*B183))</f>
        <v>0</v>
      </c>
    </row>
    <row r="184" spans="1:5" x14ac:dyDescent="0.2">
      <c r="A184" s="144">
        <f>'KS 3'!C46</f>
        <v>0</v>
      </c>
      <c r="B184" s="144">
        <f>'KS 3'!D46</f>
        <v>0</v>
      </c>
      <c r="C184" s="144">
        <f>'KS 3'!E46</f>
        <v>0</v>
      </c>
      <c r="D184" s="144">
        <f t="shared" si="2"/>
        <v>0</v>
      </c>
      <c r="E184" s="146">
        <f>IF(AND(D183&lt;=Jaaroverzicht!$G$1,D184&gt;Jaaroverzicht!$G$1),IF(B184=0,0,7%*(B184-(D184-Jaaroverzicht!$G$1))),IF(D184&gt;Jaaroverzicht!$G$1,0,7%*B184))</f>
        <v>0</v>
      </c>
    </row>
    <row r="185" spans="1:5" x14ac:dyDescent="0.2">
      <c r="A185" s="144">
        <f>'KS 3'!C47</f>
        <v>0</v>
      </c>
      <c r="B185" s="144">
        <f>'KS 3'!D47</f>
        <v>0</v>
      </c>
      <c r="C185" s="144">
        <f>'KS 3'!E47</f>
        <v>0</v>
      </c>
      <c r="D185" s="144">
        <f t="shared" si="2"/>
        <v>0</v>
      </c>
      <c r="E185" s="146">
        <f>IF(AND(D184&lt;=Jaaroverzicht!$G$1,D185&gt;Jaaroverzicht!$G$1),IF(B185=0,0,7%*(B185-(D185-Jaaroverzicht!$G$1))),IF(D185&gt;Jaaroverzicht!$G$1,0,7%*B185))</f>
        <v>0</v>
      </c>
    </row>
    <row r="186" spans="1:5" x14ac:dyDescent="0.2">
      <c r="A186" s="144">
        <f>'KS 3'!C48</f>
        <v>0</v>
      </c>
      <c r="B186" s="144">
        <f>'KS 3'!D48</f>
        <v>0</v>
      </c>
      <c r="C186" s="144">
        <f>'KS 3'!E48</f>
        <v>0</v>
      </c>
      <c r="D186" s="144">
        <f t="shared" si="2"/>
        <v>0</v>
      </c>
      <c r="E186" s="146">
        <f>IF(AND(D185&lt;=Jaaroverzicht!$G$1,D186&gt;Jaaroverzicht!$G$1),IF(B186=0,0,7%*(B186-(D186-Jaaroverzicht!$G$1))),IF(D186&gt;Jaaroverzicht!$G$1,0,7%*B186))</f>
        <v>0</v>
      </c>
    </row>
    <row r="187" spans="1:5" x14ac:dyDescent="0.2">
      <c r="A187" s="144">
        <f>'KS 3'!C49</f>
        <v>0</v>
      </c>
      <c r="B187" s="144">
        <f>'KS 3'!D49</f>
        <v>0</v>
      </c>
      <c r="C187" s="144">
        <f>'KS 3'!E49</f>
        <v>0</v>
      </c>
      <c r="D187" s="144">
        <f t="shared" si="2"/>
        <v>0</v>
      </c>
      <c r="E187" s="146">
        <f>IF(AND(D186&lt;=Jaaroverzicht!$G$1,D187&gt;Jaaroverzicht!$G$1),IF(B187=0,0,7%*(B187-(D187-Jaaroverzicht!$G$1))),IF(D187&gt;Jaaroverzicht!$G$1,0,7%*B187))</f>
        <v>0</v>
      </c>
    </row>
    <row r="188" spans="1:5" x14ac:dyDescent="0.2">
      <c r="A188" s="144">
        <f>'KS 3'!C50</f>
        <v>0</v>
      </c>
      <c r="B188" s="144">
        <f>'KS 3'!D50</f>
        <v>0</v>
      </c>
      <c r="C188" s="144">
        <f>'KS 3'!E50</f>
        <v>0</v>
      </c>
      <c r="D188" s="144">
        <f t="shared" si="2"/>
        <v>0</v>
      </c>
      <c r="E188" s="146">
        <f>IF(AND(D187&lt;=Jaaroverzicht!$G$1,D188&gt;Jaaroverzicht!$G$1),IF(B188=0,0,7%*(B188-(D188-Jaaroverzicht!$G$1))),IF(D188&gt;Jaaroverzicht!$G$1,0,7%*B188))</f>
        <v>0</v>
      </c>
    </row>
    <row r="189" spans="1:5" x14ac:dyDescent="0.2">
      <c r="A189" s="144">
        <f>'KS 3'!C51</f>
        <v>0</v>
      </c>
      <c r="B189" s="144">
        <f>'KS 3'!D51</f>
        <v>0</v>
      </c>
      <c r="C189" s="144">
        <f>'KS 3'!E51</f>
        <v>0</v>
      </c>
      <c r="D189" s="144">
        <f t="shared" si="2"/>
        <v>0</v>
      </c>
      <c r="E189" s="146">
        <f>IF(AND(D188&lt;=Jaaroverzicht!$G$1,D189&gt;Jaaroverzicht!$G$1),IF(B189=0,0,7%*(B189-(D189-Jaaroverzicht!$G$1))),IF(D189&gt;Jaaroverzicht!$G$1,0,7%*B189))</f>
        <v>0</v>
      </c>
    </row>
    <row r="190" spans="1:5" x14ac:dyDescent="0.2">
      <c r="A190" s="144">
        <f>'KS 3'!C52</f>
        <v>0</v>
      </c>
      <c r="B190" s="144">
        <f>'KS 3'!D52</f>
        <v>0</v>
      </c>
      <c r="C190" s="144">
        <f>'KS 3'!E52</f>
        <v>0</v>
      </c>
      <c r="D190" s="144">
        <f t="shared" si="2"/>
        <v>0</v>
      </c>
      <c r="E190" s="146">
        <f>IF(AND(D189&lt;=Jaaroverzicht!$G$1,D190&gt;Jaaroverzicht!$G$1),IF(B190=0,0,7%*(B190-(D190-Jaaroverzicht!$G$1))),IF(D190&gt;Jaaroverzicht!$G$1,0,7%*B190))</f>
        <v>0</v>
      </c>
    </row>
    <row r="191" spans="1:5" x14ac:dyDescent="0.2">
      <c r="A191" s="144">
        <f>'KS 3'!C53</f>
        <v>0</v>
      </c>
      <c r="B191" s="144">
        <f>'KS 3'!D53</f>
        <v>0</v>
      </c>
      <c r="C191" s="144">
        <f>'KS 3'!E53</f>
        <v>0</v>
      </c>
      <c r="D191" s="144">
        <f t="shared" si="2"/>
        <v>0</v>
      </c>
      <c r="E191" s="146">
        <f>IF(AND(D190&lt;=Jaaroverzicht!$G$1,D191&gt;Jaaroverzicht!$G$1),IF(B191=0,0,7%*(B191-(D191-Jaaroverzicht!$G$1))),IF(D191&gt;Jaaroverzicht!$G$1,0,7%*B191))</f>
        <v>0</v>
      </c>
    </row>
    <row r="192" spans="1:5" x14ac:dyDescent="0.2">
      <c r="A192" s="144">
        <f>'KS 3'!C54</f>
        <v>0</v>
      </c>
      <c r="B192" s="144">
        <f>'KS 3'!D54</f>
        <v>0</v>
      </c>
      <c r="C192" s="144">
        <f>'KS 3'!E54</f>
        <v>0</v>
      </c>
      <c r="D192" s="144">
        <f t="shared" si="2"/>
        <v>0</v>
      </c>
      <c r="E192" s="146">
        <f>IF(AND(D191&lt;=Jaaroverzicht!$G$1,D192&gt;Jaaroverzicht!$G$1),IF(B192=0,0,7%*(B192-(D192-Jaaroverzicht!$G$1))),IF(D192&gt;Jaaroverzicht!$G$1,0,7%*B192))</f>
        <v>0</v>
      </c>
    </row>
    <row r="193" spans="1:5" x14ac:dyDescent="0.2">
      <c r="A193" s="144">
        <f>'KS 3'!C55</f>
        <v>0</v>
      </c>
      <c r="B193" s="144">
        <f>'KS 3'!D55</f>
        <v>0</v>
      </c>
      <c r="C193" s="144">
        <f>'KS 3'!E55</f>
        <v>0</v>
      </c>
      <c r="D193" s="144">
        <f t="shared" si="2"/>
        <v>0</v>
      </c>
      <c r="E193" s="146">
        <f>IF(AND(D192&lt;=Jaaroverzicht!$G$1,D193&gt;Jaaroverzicht!$G$1),IF(B193=0,0,7%*(B193-(D193-Jaaroverzicht!$G$1))),IF(D193&gt;Jaaroverzicht!$G$1,0,7%*B193))</f>
        <v>0</v>
      </c>
    </row>
    <row r="194" spans="1:5" x14ac:dyDescent="0.2">
      <c r="A194" s="144">
        <f>'KS 3'!C56</f>
        <v>0</v>
      </c>
      <c r="B194" s="144">
        <f>'KS 3'!D56</f>
        <v>0</v>
      </c>
      <c r="C194" s="144">
        <f>'KS 3'!E56</f>
        <v>0</v>
      </c>
      <c r="D194" s="144">
        <f t="shared" si="2"/>
        <v>0</v>
      </c>
      <c r="E194" s="146">
        <f>IF(AND(D193&lt;=Jaaroverzicht!$G$1,D194&gt;Jaaroverzicht!$G$1),IF(B194=0,0,7%*(B194-(D194-Jaaroverzicht!$G$1))),IF(D194&gt;Jaaroverzicht!$G$1,0,7%*B194))</f>
        <v>0</v>
      </c>
    </row>
    <row r="195" spans="1:5" x14ac:dyDescent="0.2">
      <c r="A195" s="144">
        <f>'KS 3'!C57</f>
        <v>0</v>
      </c>
      <c r="B195" s="144">
        <f>'KS 3'!D57</f>
        <v>0</v>
      </c>
      <c r="C195" s="144">
        <f>'KS 3'!E57</f>
        <v>0</v>
      </c>
      <c r="D195" s="144">
        <f t="shared" ref="D195:D258" si="3">SUM(D194,A195:C195)</f>
        <v>0</v>
      </c>
      <c r="E195" s="146">
        <f>IF(AND(D194&lt;=Jaaroverzicht!$G$1,D195&gt;Jaaroverzicht!$G$1),IF(B195=0,0,7%*(B195-(D195-Jaaroverzicht!$G$1))),IF(D195&gt;Jaaroverzicht!$G$1,0,7%*B195))</f>
        <v>0</v>
      </c>
    </row>
    <row r="196" spans="1:5" x14ac:dyDescent="0.2">
      <c r="A196" s="144">
        <f>'KS 3'!C58</f>
        <v>0</v>
      </c>
      <c r="B196" s="144">
        <f>'KS 3'!D58</f>
        <v>0</v>
      </c>
      <c r="C196" s="144">
        <f>'KS 3'!E58</f>
        <v>0</v>
      </c>
      <c r="D196" s="144">
        <f t="shared" si="3"/>
        <v>0</v>
      </c>
      <c r="E196" s="146">
        <f>IF(AND(D195&lt;=Jaaroverzicht!$G$1,D196&gt;Jaaroverzicht!$G$1),IF(B196=0,0,7%*(B196-(D196-Jaaroverzicht!$G$1))),IF(D196&gt;Jaaroverzicht!$G$1,0,7%*B196))</f>
        <v>0</v>
      </c>
    </row>
    <row r="197" spans="1:5" x14ac:dyDescent="0.2">
      <c r="A197" s="144">
        <f>'KS 3'!C59</f>
        <v>0</v>
      </c>
      <c r="B197" s="144">
        <f>'KS 3'!D59</f>
        <v>0</v>
      </c>
      <c r="C197" s="144">
        <f>'KS 3'!E59</f>
        <v>0</v>
      </c>
      <c r="D197" s="144">
        <f t="shared" si="3"/>
        <v>0</v>
      </c>
      <c r="E197" s="146">
        <f>IF(AND(D196&lt;=Jaaroverzicht!$G$1,D197&gt;Jaaroverzicht!$G$1),IF(B197=0,0,7%*(B197-(D197-Jaaroverzicht!$G$1))),IF(D197&gt;Jaaroverzicht!$G$1,0,7%*B197))</f>
        <v>0</v>
      </c>
    </row>
    <row r="198" spans="1:5" x14ac:dyDescent="0.2">
      <c r="A198" s="144">
        <f>'KS 3'!C62</f>
        <v>0</v>
      </c>
      <c r="B198" s="144">
        <f>'KS 3'!D62</f>
        <v>0</v>
      </c>
      <c r="C198" s="144">
        <f>'KS 3'!E62</f>
        <v>0</v>
      </c>
      <c r="D198" s="144">
        <f t="shared" si="3"/>
        <v>0</v>
      </c>
      <c r="E198" s="146">
        <f>IF(AND(D197&lt;=Jaaroverzicht!$G$1,D198&gt;Jaaroverzicht!$G$1),IF(B198=0,0,7%*(B198-(D198-Jaaroverzicht!$G$1))),IF(D198&gt;Jaaroverzicht!$G$1,0,7%*B198))</f>
        <v>0</v>
      </c>
    </row>
    <row r="199" spans="1:5" x14ac:dyDescent="0.2">
      <c r="A199" s="144">
        <f>'KS 3'!C63</f>
        <v>0</v>
      </c>
      <c r="B199" s="144">
        <f>'KS 3'!D63</f>
        <v>0</v>
      </c>
      <c r="C199" s="144">
        <f>'KS 3'!E63</f>
        <v>0</v>
      </c>
      <c r="D199" s="144">
        <f t="shared" si="3"/>
        <v>0</v>
      </c>
      <c r="E199" s="146">
        <f>IF(AND(D198&lt;=Jaaroverzicht!$G$1,D199&gt;Jaaroverzicht!$G$1),IF(B199=0,0,7%*(B199-(D199-Jaaroverzicht!$G$1))),IF(D199&gt;Jaaroverzicht!$G$1,0,7%*B199))</f>
        <v>0</v>
      </c>
    </row>
    <row r="200" spans="1:5" x14ac:dyDescent="0.2">
      <c r="A200" s="144">
        <f>'KS 3'!C64</f>
        <v>0</v>
      </c>
      <c r="B200" s="144">
        <f>'KS 3'!D64</f>
        <v>0</v>
      </c>
      <c r="C200" s="144">
        <f>'KS 3'!E64</f>
        <v>0</v>
      </c>
      <c r="D200" s="144">
        <f t="shared" si="3"/>
        <v>0</v>
      </c>
      <c r="E200" s="146">
        <f>IF(AND(D199&lt;=Jaaroverzicht!$G$1,D200&gt;Jaaroverzicht!$G$1),IF(B200=0,0,7%*(B200-(D200-Jaaroverzicht!$G$1))),IF(D200&gt;Jaaroverzicht!$G$1,0,7%*B200))</f>
        <v>0</v>
      </c>
    </row>
    <row r="201" spans="1:5" x14ac:dyDescent="0.2">
      <c r="A201" s="144">
        <f>'KS 3'!C65</f>
        <v>0</v>
      </c>
      <c r="B201" s="144">
        <f>'KS 3'!D65</f>
        <v>0</v>
      </c>
      <c r="C201" s="144">
        <f>'KS 3'!E65</f>
        <v>0</v>
      </c>
      <c r="D201" s="144">
        <f t="shared" si="3"/>
        <v>0</v>
      </c>
      <c r="E201" s="146">
        <f>IF(AND(D200&lt;=Jaaroverzicht!$G$1,D201&gt;Jaaroverzicht!$G$1),IF(B201=0,0,7%*(B201-(D201-Jaaroverzicht!$G$1))),IF(D201&gt;Jaaroverzicht!$G$1,0,7%*B201))</f>
        <v>0</v>
      </c>
    </row>
    <row r="202" spans="1:5" x14ac:dyDescent="0.2">
      <c r="A202" s="144">
        <f>'KS 3'!C66</f>
        <v>0</v>
      </c>
      <c r="B202" s="144">
        <f>'KS 3'!D66</f>
        <v>0</v>
      </c>
      <c r="C202" s="144">
        <f>'KS 3'!E66</f>
        <v>0</v>
      </c>
      <c r="D202" s="144">
        <f t="shared" si="3"/>
        <v>0</v>
      </c>
      <c r="E202" s="146">
        <f>IF(AND(D201&lt;=Jaaroverzicht!$G$1,D202&gt;Jaaroverzicht!$G$1),IF(B202=0,0,7%*(B202-(D202-Jaaroverzicht!$G$1))),IF(D202&gt;Jaaroverzicht!$G$1,0,7%*B202))</f>
        <v>0</v>
      </c>
    </row>
    <row r="203" spans="1:5" x14ac:dyDescent="0.2">
      <c r="A203" s="144">
        <f>'KS 3'!C67</f>
        <v>0</v>
      </c>
      <c r="B203" s="144">
        <f>'KS 3'!D67</f>
        <v>0</v>
      </c>
      <c r="C203" s="144">
        <f>'KS 3'!E67</f>
        <v>0</v>
      </c>
      <c r="D203" s="144">
        <f t="shared" si="3"/>
        <v>0</v>
      </c>
      <c r="E203" s="146">
        <f>IF(AND(D202&lt;=Jaaroverzicht!$G$1,D203&gt;Jaaroverzicht!$G$1),IF(B203=0,0,7%*(B203-(D203-Jaaroverzicht!$G$1))),IF(D203&gt;Jaaroverzicht!$G$1,0,7%*B203))</f>
        <v>0</v>
      </c>
    </row>
    <row r="204" spans="1:5" x14ac:dyDescent="0.2">
      <c r="A204" s="144">
        <f>'KS 3'!C68</f>
        <v>0</v>
      </c>
      <c r="B204" s="144">
        <f>'KS 3'!D68</f>
        <v>0</v>
      </c>
      <c r="C204" s="144">
        <f>'KS 3'!E68</f>
        <v>0</v>
      </c>
      <c r="D204" s="144">
        <f t="shared" si="3"/>
        <v>0</v>
      </c>
      <c r="E204" s="146">
        <f>IF(AND(D203&lt;=Jaaroverzicht!$G$1,D204&gt;Jaaroverzicht!$G$1),IF(B204=0,0,7%*(B204-(D204-Jaaroverzicht!$G$1))),IF(D204&gt;Jaaroverzicht!$G$1,0,7%*B204))</f>
        <v>0</v>
      </c>
    </row>
    <row r="205" spans="1:5" x14ac:dyDescent="0.2">
      <c r="A205" s="144">
        <f>'KS 3'!C69</f>
        <v>0</v>
      </c>
      <c r="B205" s="144">
        <f>'KS 3'!D69</f>
        <v>0</v>
      </c>
      <c r="C205" s="144">
        <f>'KS 3'!E69</f>
        <v>0</v>
      </c>
      <c r="D205" s="144">
        <f t="shared" si="3"/>
        <v>0</v>
      </c>
      <c r="E205" s="146">
        <f>IF(AND(D204&lt;=Jaaroverzicht!$G$1,D205&gt;Jaaroverzicht!$G$1),IF(B205=0,0,7%*(B205-(D205-Jaaroverzicht!$G$1))),IF(D205&gt;Jaaroverzicht!$G$1,0,7%*B205))</f>
        <v>0</v>
      </c>
    </row>
    <row r="206" spans="1:5" x14ac:dyDescent="0.2">
      <c r="A206" s="144">
        <f>'KS 3'!C70</f>
        <v>0</v>
      </c>
      <c r="B206" s="144">
        <f>'KS 3'!D70</f>
        <v>0</v>
      </c>
      <c r="C206" s="144">
        <f>'KS 3'!E70</f>
        <v>0</v>
      </c>
      <c r="D206" s="144">
        <f t="shared" si="3"/>
        <v>0</v>
      </c>
      <c r="E206" s="146">
        <f>IF(AND(D205&lt;=Jaaroverzicht!$G$1,D206&gt;Jaaroverzicht!$G$1),IF(B206=0,0,7%*(B206-(D206-Jaaroverzicht!$G$1))),IF(D206&gt;Jaaroverzicht!$G$1,0,7%*B206))</f>
        <v>0</v>
      </c>
    </row>
    <row r="207" spans="1:5" x14ac:dyDescent="0.2">
      <c r="A207" s="144">
        <f>'KS 3'!C71</f>
        <v>0</v>
      </c>
      <c r="B207" s="144">
        <f>'KS 3'!D71</f>
        <v>0</v>
      </c>
      <c r="C207" s="144">
        <f>'KS 3'!E71</f>
        <v>0</v>
      </c>
      <c r="D207" s="144">
        <f t="shared" si="3"/>
        <v>0</v>
      </c>
      <c r="E207" s="146">
        <f>IF(AND(D206&lt;=Jaaroverzicht!$G$1,D207&gt;Jaaroverzicht!$G$1),IF(B207=0,0,7%*(B207-(D207-Jaaroverzicht!$G$1))),IF(D207&gt;Jaaroverzicht!$G$1,0,7%*B207))</f>
        <v>0</v>
      </c>
    </row>
    <row r="208" spans="1:5" x14ac:dyDescent="0.2">
      <c r="A208" s="144">
        <f>'KS 3'!C72</f>
        <v>0</v>
      </c>
      <c r="B208" s="144">
        <f>'KS 3'!D72</f>
        <v>0</v>
      </c>
      <c r="C208" s="144">
        <f>'KS 3'!E72</f>
        <v>0</v>
      </c>
      <c r="D208" s="144">
        <f t="shared" si="3"/>
        <v>0</v>
      </c>
      <c r="E208" s="146">
        <f>IF(AND(D207&lt;=Jaaroverzicht!$G$1,D208&gt;Jaaroverzicht!$G$1),IF(B208=0,0,7%*(B208-(D208-Jaaroverzicht!$G$1))),IF(D208&gt;Jaaroverzicht!$G$1,0,7%*B208))</f>
        <v>0</v>
      </c>
    </row>
    <row r="209" spans="1:5" x14ac:dyDescent="0.2">
      <c r="A209" s="144">
        <f>'KS 3'!C73</f>
        <v>0</v>
      </c>
      <c r="B209" s="144">
        <f>'KS 3'!D73</f>
        <v>0</v>
      </c>
      <c r="C209" s="144">
        <f>'KS 3'!E73</f>
        <v>0</v>
      </c>
      <c r="D209" s="144">
        <f t="shared" si="3"/>
        <v>0</v>
      </c>
      <c r="E209" s="146">
        <f>IF(AND(D208&lt;=Jaaroverzicht!$G$1,D209&gt;Jaaroverzicht!$G$1),IF(B209=0,0,7%*(B209-(D209-Jaaroverzicht!$G$1))),IF(D209&gt;Jaaroverzicht!$G$1,0,7%*B209))</f>
        <v>0</v>
      </c>
    </row>
    <row r="210" spans="1:5" x14ac:dyDescent="0.2">
      <c r="A210" s="144">
        <f>'KS 3'!C74</f>
        <v>0</v>
      </c>
      <c r="B210" s="144">
        <f>'KS 3'!D74</f>
        <v>0</v>
      </c>
      <c r="C210" s="144">
        <f>'KS 3'!E74</f>
        <v>0</v>
      </c>
      <c r="D210" s="144">
        <f t="shared" si="3"/>
        <v>0</v>
      </c>
      <c r="E210" s="146">
        <f>IF(AND(D209&lt;=Jaaroverzicht!$G$1,D210&gt;Jaaroverzicht!$G$1),IF(B210=0,0,7%*(B210-(D210-Jaaroverzicht!$G$1))),IF(D210&gt;Jaaroverzicht!$G$1,0,7%*B210))</f>
        <v>0</v>
      </c>
    </row>
    <row r="211" spans="1:5" x14ac:dyDescent="0.2">
      <c r="A211" s="144">
        <f>'KS 3'!C75</f>
        <v>0</v>
      </c>
      <c r="B211" s="144">
        <f>'KS 3'!D75</f>
        <v>0</v>
      </c>
      <c r="C211" s="144">
        <f>'KS 3'!E75</f>
        <v>0</v>
      </c>
      <c r="D211" s="144">
        <f t="shared" si="3"/>
        <v>0</v>
      </c>
      <c r="E211" s="146">
        <f>IF(AND(D210&lt;=Jaaroverzicht!$G$1,D211&gt;Jaaroverzicht!$G$1),IF(B211=0,0,7%*(B211-(D211-Jaaroverzicht!$G$1))),IF(D211&gt;Jaaroverzicht!$G$1,0,7%*B211))</f>
        <v>0</v>
      </c>
    </row>
    <row r="212" spans="1:5" x14ac:dyDescent="0.2">
      <c r="A212" s="144">
        <f>'KS 3'!C76</f>
        <v>0</v>
      </c>
      <c r="B212" s="144">
        <f>'KS 3'!D76</f>
        <v>0</v>
      </c>
      <c r="C212" s="144">
        <f>'KS 3'!E76</f>
        <v>0</v>
      </c>
      <c r="D212" s="144">
        <f t="shared" si="3"/>
        <v>0</v>
      </c>
      <c r="E212" s="146">
        <f>IF(AND(D211&lt;=Jaaroverzicht!$G$1,D212&gt;Jaaroverzicht!$G$1),IF(B212=0,0,7%*(B212-(D212-Jaaroverzicht!$G$1))),IF(D212&gt;Jaaroverzicht!$G$1,0,7%*B212))</f>
        <v>0</v>
      </c>
    </row>
    <row r="213" spans="1:5" x14ac:dyDescent="0.2">
      <c r="A213" s="144">
        <f>'KS 3'!C77</f>
        <v>0</v>
      </c>
      <c r="B213" s="144">
        <f>'KS 3'!D77</f>
        <v>0</v>
      </c>
      <c r="C213" s="144">
        <f>'KS 3'!E77</f>
        <v>0</v>
      </c>
      <c r="D213" s="144">
        <f t="shared" si="3"/>
        <v>0</v>
      </c>
      <c r="E213" s="146">
        <f>IF(AND(D212&lt;=Jaaroverzicht!$G$1,D213&gt;Jaaroverzicht!$G$1),IF(B213=0,0,7%*(B213-(D213-Jaaroverzicht!$G$1))),IF(D213&gt;Jaaroverzicht!$G$1,0,7%*B213))</f>
        <v>0</v>
      </c>
    </row>
    <row r="214" spans="1:5" x14ac:dyDescent="0.2">
      <c r="A214" s="144">
        <f>'KS 3'!C78</f>
        <v>0</v>
      </c>
      <c r="B214" s="144">
        <f>'KS 3'!D78</f>
        <v>0</v>
      </c>
      <c r="C214" s="144">
        <f>'KS 3'!E78</f>
        <v>0</v>
      </c>
      <c r="D214" s="144">
        <f t="shared" si="3"/>
        <v>0</v>
      </c>
      <c r="E214" s="146">
        <f>IF(AND(D213&lt;=Jaaroverzicht!$G$1,D214&gt;Jaaroverzicht!$G$1),IF(B214=0,0,7%*(B214-(D214-Jaaroverzicht!$G$1))),IF(D214&gt;Jaaroverzicht!$G$1,0,7%*B214))</f>
        <v>0</v>
      </c>
    </row>
    <row r="215" spans="1:5" x14ac:dyDescent="0.2">
      <c r="A215" s="144">
        <f>'KS 3'!C79</f>
        <v>0</v>
      </c>
      <c r="B215" s="144">
        <f>'KS 3'!D79</f>
        <v>0</v>
      </c>
      <c r="C215" s="144">
        <f>'KS 3'!E79</f>
        <v>0</v>
      </c>
      <c r="D215" s="144">
        <f t="shared" si="3"/>
        <v>0</v>
      </c>
      <c r="E215" s="146">
        <f>IF(AND(D214&lt;=Jaaroverzicht!$G$1,D215&gt;Jaaroverzicht!$G$1),IF(B215=0,0,7%*(B215-(D215-Jaaroverzicht!$G$1))),IF(D215&gt;Jaaroverzicht!$G$1,0,7%*B215))</f>
        <v>0</v>
      </c>
    </row>
    <row r="216" spans="1:5" x14ac:dyDescent="0.2">
      <c r="A216" s="144">
        <f>'KS 3'!C80</f>
        <v>0</v>
      </c>
      <c r="B216" s="144">
        <f>'KS 3'!D80</f>
        <v>0</v>
      </c>
      <c r="C216" s="144">
        <f>'KS 3'!E80</f>
        <v>0</v>
      </c>
      <c r="D216" s="144">
        <f t="shared" si="3"/>
        <v>0</v>
      </c>
      <c r="E216" s="146">
        <f>IF(AND(D215&lt;=Jaaroverzicht!$G$1,D216&gt;Jaaroverzicht!$G$1),IF(B216=0,0,7%*(B216-(D216-Jaaroverzicht!$G$1))),IF(D216&gt;Jaaroverzicht!$G$1,0,7%*B216))</f>
        <v>0</v>
      </c>
    </row>
    <row r="217" spans="1:5" x14ac:dyDescent="0.2">
      <c r="A217" s="144">
        <f>'KS 3'!C81</f>
        <v>0</v>
      </c>
      <c r="B217" s="144">
        <f>'KS 3'!D81</f>
        <v>0</v>
      </c>
      <c r="C217" s="144">
        <f>'KS 3'!E81</f>
        <v>0</v>
      </c>
      <c r="D217" s="144">
        <f t="shared" si="3"/>
        <v>0</v>
      </c>
      <c r="E217" s="146">
        <f>IF(AND(D216&lt;=Jaaroverzicht!$G$1,D217&gt;Jaaroverzicht!$G$1),IF(B217=0,0,7%*(B217-(D217-Jaaroverzicht!$G$1))),IF(D217&gt;Jaaroverzicht!$G$1,0,7%*B217))</f>
        <v>0</v>
      </c>
    </row>
    <row r="218" spans="1:5" x14ac:dyDescent="0.2">
      <c r="A218" s="144">
        <f>'KS 3'!C82</f>
        <v>0</v>
      </c>
      <c r="B218" s="144">
        <f>'KS 3'!D82</f>
        <v>0</v>
      </c>
      <c r="C218" s="144">
        <f>'KS 3'!E82</f>
        <v>0</v>
      </c>
      <c r="D218" s="144">
        <f t="shared" si="3"/>
        <v>0</v>
      </c>
      <c r="E218" s="146">
        <f>IF(AND(D217&lt;=Jaaroverzicht!$G$1,D218&gt;Jaaroverzicht!$G$1),IF(B218=0,0,7%*(B218-(D218-Jaaroverzicht!$G$1))),IF(D218&gt;Jaaroverzicht!$G$1,0,7%*B218))</f>
        <v>0</v>
      </c>
    </row>
    <row r="219" spans="1:5" x14ac:dyDescent="0.2">
      <c r="A219" s="144">
        <f>'KS 3'!C83</f>
        <v>0</v>
      </c>
      <c r="B219" s="144">
        <f>'KS 3'!D83</f>
        <v>0</v>
      </c>
      <c r="C219" s="144">
        <f>'KS 3'!E83</f>
        <v>0</v>
      </c>
      <c r="D219" s="144">
        <f t="shared" si="3"/>
        <v>0</v>
      </c>
      <c r="E219" s="146">
        <f>IF(AND(D218&lt;=Jaaroverzicht!$G$1,D219&gt;Jaaroverzicht!$G$1),IF(B219=0,0,7%*(B219-(D219-Jaaroverzicht!$G$1))),IF(D219&gt;Jaaroverzicht!$G$1,0,7%*B219))</f>
        <v>0</v>
      </c>
    </row>
    <row r="220" spans="1:5" x14ac:dyDescent="0.2">
      <c r="A220" s="144">
        <f>'KS 3'!C84</f>
        <v>0</v>
      </c>
      <c r="B220" s="144">
        <f>'KS 3'!D84</f>
        <v>0</v>
      </c>
      <c r="C220" s="144">
        <f>'KS 3'!E84</f>
        <v>0</v>
      </c>
      <c r="D220" s="144">
        <f t="shared" si="3"/>
        <v>0</v>
      </c>
      <c r="E220" s="146">
        <f>IF(AND(D219&lt;=Jaaroverzicht!$G$1,D220&gt;Jaaroverzicht!$G$1),IF(B220=0,0,7%*(B220-(D220-Jaaroverzicht!$G$1))),IF(D220&gt;Jaaroverzicht!$G$1,0,7%*B220))</f>
        <v>0</v>
      </c>
    </row>
    <row r="221" spans="1:5" x14ac:dyDescent="0.2">
      <c r="A221" s="144">
        <f>'KS 3'!C85</f>
        <v>0</v>
      </c>
      <c r="B221" s="144">
        <f>'KS 3'!D85</f>
        <v>0</v>
      </c>
      <c r="C221" s="144">
        <f>'KS 3'!E85</f>
        <v>0</v>
      </c>
      <c r="D221" s="144">
        <f t="shared" si="3"/>
        <v>0</v>
      </c>
      <c r="E221" s="146">
        <f>IF(AND(D220&lt;=Jaaroverzicht!$G$1,D221&gt;Jaaroverzicht!$G$1),IF(B221=0,0,7%*(B221-(D221-Jaaroverzicht!$G$1))),IF(D221&gt;Jaaroverzicht!$G$1,0,7%*B221))</f>
        <v>0</v>
      </c>
    </row>
    <row r="222" spans="1:5" x14ac:dyDescent="0.2">
      <c r="A222" s="144">
        <f>'KS 3'!C86</f>
        <v>0</v>
      </c>
      <c r="B222" s="144">
        <f>'KS 3'!D86</f>
        <v>0</v>
      </c>
      <c r="C222" s="144">
        <f>'KS 3'!E86</f>
        <v>0</v>
      </c>
      <c r="D222" s="144">
        <f t="shared" si="3"/>
        <v>0</v>
      </c>
      <c r="E222" s="146">
        <f>IF(AND(D221&lt;=Jaaroverzicht!$G$1,D222&gt;Jaaroverzicht!$G$1),IF(B222=0,0,7%*(B222-(D222-Jaaroverzicht!$G$1))),IF(D222&gt;Jaaroverzicht!$G$1,0,7%*B222))</f>
        <v>0</v>
      </c>
    </row>
    <row r="223" spans="1:5" x14ac:dyDescent="0.2">
      <c r="A223" s="144">
        <f>'KS 4'!C9</f>
        <v>0</v>
      </c>
      <c r="B223" s="144">
        <f>'KS 4'!D9</f>
        <v>0</v>
      </c>
      <c r="C223" s="144">
        <f>'KS 4'!E9</f>
        <v>0</v>
      </c>
      <c r="D223" s="144">
        <f t="shared" si="3"/>
        <v>0</v>
      </c>
      <c r="E223" s="146">
        <f>IF(AND(D222&lt;=Jaaroverzicht!$G$1,D223&gt;Jaaroverzicht!$G$1),IF(B223=0,0,7%*(B223-(D223-Jaaroverzicht!$G$1))),IF(D223&gt;Jaaroverzicht!$G$1,0,7%*B223))</f>
        <v>0</v>
      </c>
    </row>
    <row r="224" spans="1:5" x14ac:dyDescent="0.2">
      <c r="A224" s="144">
        <f>'KS 4'!C10</f>
        <v>0</v>
      </c>
      <c r="B224" s="144">
        <f>'KS 4'!D10</f>
        <v>0</v>
      </c>
      <c r="C224" s="144">
        <f>'KS 4'!E10</f>
        <v>0</v>
      </c>
      <c r="D224" s="144">
        <f t="shared" si="3"/>
        <v>0</v>
      </c>
      <c r="E224" s="146">
        <f>IF(AND(D223&lt;=Jaaroverzicht!$G$1,D224&gt;Jaaroverzicht!$G$1),IF(B224=0,0,7%*(B224-(D224-Jaaroverzicht!$G$1))),IF(D224&gt;Jaaroverzicht!$G$1,0,7%*B224))</f>
        <v>0</v>
      </c>
    </row>
    <row r="225" spans="1:5" x14ac:dyDescent="0.2">
      <c r="A225" s="144">
        <f>'KS 4'!C11</f>
        <v>0</v>
      </c>
      <c r="B225" s="144">
        <f>'KS 4'!D11</f>
        <v>0</v>
      </c>
      <c r="C225" s="144">
        <f>'KS 4'!E11</f>
        <v>0</v>
      </c>
      <c r="D225" s="144">
        <f t="shared" si="3"/>
        <v>0</v>
      </c>
      <c r="E225" s="146">
        <f>IF(AND(D224&lt;=Jaaroverzicht!$G$1,D225&gt;Jaaroverzicht!$G$1),IF(B225=0,0,7%*(B225-(D225-Jaaroverzicht!$G$1))),IF(D225&gt;Jaaroverzicht!$G$1,0,7%*B225))</f>
        <v>0</v>
      </c>
    </row>
    <row r="226" spans="1:5" x14ac:dyDescent="0.2">
      <c r="A226" s="144">
        <f>'KS 4'!C12</f>
        <v>0</v>
      </c>
      <c r="B226" s="144">
        <f>'KS 4'!D12</f>
        <v>0</v>
      </c>
      <c r="C226" s="144">
        <f>'KS 4'!E12</f>
        <v>0</v>
      </c>
      <c r="D226" s="144">
        <f t="shared" si="3"/>
        <v>0</v>
      </c>
      <c r="E226" s="146">
        <f>IF(AND(D225&lt;=Jaaroverzicht!$G$1,D226&gt;Jaaroverzicht!$G$1),IF(B226=0,0,7%*(B226-(D226-Jaaroverzicht!$G$1))),IF(D226&gt;Jaaroverzicht!$G$1,0,7%*B226))</f>
        <v>0</v>
      </c>
    </row>
    <row r="227" spans="1:5" x14ac:dyDescent="0.2">
      <c r="A227" s="144">
        <f>'KS 4'!C13</f>
        <v>0</v>
      </c>
      <c r="B227" s="144">
        <f>'KS 4'!D13</f>
        <v>0</v>
      </c>
      <c r="C227" s="144">
        <f>'KS 4'!E13</f>
        <v>0</v>
      </c>
      <c r="D227" s="144">
        <f t="shared" si="3"/>
        <v>0</v>
      </c>
      <c r="E227" s="146">
        <f>IF(AND(D226&lt;=Jaaroverzicht!$G$1,D227&gt;Jaaroverzicht!$G$1),IF(B227=0,0,7%*(B227-(D227-Jaaroverzicht!$G$1))),IF(D227&gt;Jaaroverzicht!$G$1,0,7%*B227))</f>
        <v>0</v>
      </c>
    </row>
    <row r="228" spans="1:5" x14ac:dyDescent="0.2">
      <c r="A228" s="144">
        <f>'KS 4'!C14</f>
        <v>0</v>
      </c>
      <c r="B228" s="144">
        <f>'KS 4'!D14</f>
        <v>0</v>
      </c>
      <c r="C228" s="144">
        <f>'KS 4'!E14</f>
        <v>0</v>
      </c>
      <c r="D228" s="144">
        <f t="shared" si="3"/>
        <v>0</v>
      </c>
      <c r="E228" s="146">
        <f>IF(AND(D227&lt;=Jaaroverzicht!$G$1,D228&gt;Jaaroverzicht!$G$1),IF(B228=0,0,7%*(B228-(D228-Jaaroverzicht!$G$1))),IF(D228&gt;Jaaroverzicht!$G$1,0,7%*B228))</f>
        <v>0</v>
      </c>
    </row>
    <row r="229" spans="1:5" x14ac:dyDescent="0.2">
      <c r="A229" s="144">
        <f>'KS 4'!C15</f>
        <v>0</v>
      </c>
      <c r="B229" s="144">
        <f>'KS 4'!D15</f>
        <v>0</v>
      </c>
      <c r="C229" s="144">
        <f>'KS 4'!E15</f>
        <v>0</v>
      </c>
      <c r="D229" s="144">
        <f t="shared" si="3"/>
        <v>0</v>
      </c>
      <c r="E229" s="146">
        <f>IF(AND(D228&lt;=Jaaroverzicht!$G$1,D229&gt;Jaaroverzicht!$G$1),IF(B229=0,0,7%*(B229-(D229-Jaaroverzicht!$G$1))),IF(D229&gt;Jaaroverzicht!$G$1,0,7%*B229))</f>
        <v>0</v>
      </c>
    </row>
    <row r="230" spans="1:5" x14ac:dyDescent="0.2">
      <c r="A230" s="144">
        <f>'KS 4'!C16</f>
        <v>0</v>
      </c>
      <c r="B230" s="144">
        <f>'KS 4'!D16</f>
        <v>0</v>
      </c>
      <c r="C230" s="144">
        <f>'KS 4'!E16</f>
        <v>0</v>
      </c>
      <c r="D230" s="144">
        <f t="shared" si="3"/>
        <v>0</v>
      </c>
      <c r="E230" s="146">
        <f>IF(AND(D229&lt;=Jaaroverzicht!$G$1,D230&gt;Jaaroverzicht!$G$1),IF(B230=0,0,7%*(B230-(D230-Jaaroverzicht!$G$1))),IF(D230&gt;Jaaroverzicht!$G$1,0,7%*B230))</f>
        <v>0</v>
      </c>
    </row>
    <row r="231" spans="1:5" x14ac:dyDescent="0.2">
      <c r="A231" s="144">
        <f>'KS 4'!C17</f>
        <v>0</v>
      </c>
      <c r="B231" s="144">
        <f>'KS 4'!D17</f>
        <v>0</v>
      </c>
      <c r="C231" s="144">
        <f>'KS 4'!E17</f>
        <v>0</v>
      </c>
      <c r="D231" s="144">
        <f t="shared" si="3"/>
        <v>0</v>
      </c>
      <c r="E231" s="146">
        <f>IF(AND(D230&lt;=Jaaroverzicht!$G$1,D231&gt;Jaaroverzicht!$G$1),IF(B231=0,0,7%*(B231-(D231-Jaaroverzicht!$G$1))),IF(D231&gt;Jaaroverzicht!$G$1,0,7%*B231))</f>
        <v>0</v>
      </c>
    </row>
    <row r="232" spans="1:5" x14ac:dyDescent="0.2">
      <c r="A232" s="144">
        <f>'KS 4'!C18</f>
        <v>0</v>
      </c>
      <c r="B232" s="144">
        <f>'KS 4'!D18</f>
        <v>0</v>
      </c>
      <c r="C232" s="144">
        <f>'KS 4'!E18</f>
        <v>0</v>
      </c>
      <c r="D232" s="144">
        <f t="shared" si="3"/>
        <v>0</v>
      </c>
      <c r="E232" s="146">
        <f>IF(AND(D231&lt;=Jaaroverzicht!$G$1,D232&gt;Jaaroverzicht!$G$1),IF(B232=0,0,7%*(B232-(D232-Jaaroverzicht!$G$1))),IF(D232&gt;Jaaroverzicht!$G$1,0,7%*B232))</f>
        <v>0</v>
      </c>
    </row>
    <row r="233" spans="1:5" x14ac:dyDescent="0.2">
      <c r="A233" s="144">
        <f>'KS 4'!C19</f>
        <v>0</v>
      </c>
      <c r="B233" s="144">
        <f>'KS 4'!D19</f>
        <v>0</v>
      </c>
      <c r="C233" s="144">
        <f>'KS 4'!E19</f>
        <v>0</v>
      </c>
      <c r="D233" s="144">
        <f t="shared" si="3"/>
        <v>0</v>
      </c>
      <c r="E233" s="146">
        <f>IF(AND(D232&lt;=Jaaroverzicht!$G$1,D233&gt;Jaaroverzicht!$G$1),IF(B233=0,0,7%*(B233-(D233-Jaaroverzicht!$G$1))),IF(D233&gt;Jaaroverzicht!$G$1,0,7%*B233))</f>
        <v>0</v>
      </c>
    </row>
    <row r="234" spans="1:5" x14ac:dyDescent="0.2">
      <c r="A234" s="144">
        <f>'KS 4'!C20</f>
        <v>0</v>
      </c>
      <c r="B234" s="144">
        <f>'KS 4'!D20</f>
        <v>0</v>
      </c>
      <c r="C234" s="144">
        <f>'KS 4'!E20</f>
        <v>0</v>
      </c>
      <c r="D234" s="144">
        <f t="shared" si="3"/>
        <v>0</v>
      </c>
      <c r="E234" s="146">
        <f>IF(AND(D233&lt;=Jaaroverzicht!$G$1,D234&gt;Jaaroverzicht!$G$1),IF(B234=0,0,7%*(B234-(D234-Jaaroverzicht!$G$1))),IF(D234&gt;Jaaroverzicht!$G$1,0,7%*B234))</f>
        <v>0</v>
      </c>
    </row>
    <row r="235" spans="1:5" x14ac:dyDescent="0.2">
      <c r="A235" s="144">
        <f>'KS 4'!C21</f>
        <v>0</v>
      </c>
      <c r="B235" s="144">
        <f>'KS 4'!D21</f>
        <v>0</v>
      </c>
      <c r="C235" s="144">
        <f>'KS 4'!E21</f>
        <v>0</v>
      </c>
      <c r="D235" s="144">
        <f t="shared" si="3"/>
        <v>0</v>
      </c>
      <c r="E235" s="146">
        <f>IF(AND(D234&lt;=Jaaroverzicht!$G$1,D235&gt;Jaaroverzicht!$G$1),IF(B235=0,0,7%*(B235-(D235-Jaaroverzicht!$G$1))),IF(D235&gt;Jaaroverzicht!$G$1,0,7%*B235))</f>
        <v>0</v>
      </c>
    </row>
    <row r="236" spans="1:5" x14ac:dyDescent="0.2">
      <c r="A236" s="144">
        <f>'KS 4'!C22</f>
        <v>0</v>
      </c>
      <c r="B236" s="144">
        <f>'KS 4'!D22</f>
        <v>0</v>
      </c>
      <c r="C236" s="144">
        <f>'KS 4'!E22</f>
        <v>0</v>
      </c>
      <c r="D236" s="144">
        <f t="shared" si="3"/>
        <v>0</v>
      </c>
      <c r="E236" s="146">
        <f>IF(AND(D235&lt;=Jaaroverzicht!$G$1,D236&gt;Jaaroverzicht!$G$1),IF(B236=0,0,7%*(B236-(D236-Jaaroverzicht!$G$1))),IF(D236&gt;Jaaroverzicht!$G$1,0,7%*B236))</f>
        <v>0</v>
      </c>
    </row>
    <row r="237" spans="1:5" x14ac:dyDescent="0.2">
      <c r="A237" s="144">
        <f>'KS 4'!C23</f>
        <v>0</v>
      </c>
      <c r="B237" s="144">
        <f>'KS 4'!D23</f>
        <v>0</v>
      </c>
      <c r="C237" s="144">
        <f>'KS 4'!E23</f>
        <v>0</v>
      </c>
      <c r="D237" s="144">
        <f t="shared" si="3"/>
        <v>0</v>
      </c>
      <c r="E237" s="146">
        <f>IF(AND(D236&lt;=Jaaroverzicht!$G$1,D237&gt;Jaaroverzicht!$G$1),IF(B237=0,0,7%*(B237-(D237-Jaaroverzicht!$G$1))),IF(D237&gt;Jaaroverzicht!$G$1,0,7%*B237))</f>
        <v>0</v>
      </c>
    </row>
    <row r="238" spans="1:5" x14ac:dyDescent="0.2">
      <c r="A238" s="144">
        <f>'KS 4'!C24</f>
        <v>0</v>
      </c>
      <c r="B238" s="144">
        <f>'KS 4'!D24</f>
        <v>0</v>
      </c>
      <c r="C238" s="144">
        <f>'KS 4'!E24</f>
        <v>0</v>
      </c>
      <c r="D238" s="144">
        <f t="shared" si="3"/>
        <v>0</v>
      </c>
      <c r="E238" s="146">
        <f>IF(AND(D237&lt;=Jaaroverzicht!$G$1,D238&gt;Jaaroverzicht!$G$1),IF(B238=0,0,7%*(B238-(D238-Jaaroverzicht!$G$1))),IF(D238&gt;Jaaroverzicht!$G$1,0,7%*B238))</f>
        <v>0</v>
      </c>
    </row>
    <row r="239" spans="1:5" x14ac:dyDescent="0.2">
      <c r="A239" s="144">
        <f>'KS 4'!C25</f>
        <v>0</v>
      </c>
      <c r="B239" s="144">
        <f>'KS 4'!D25</f>
        <v>0</v>
      </c>
      <c r="C239" s="144">
        <f>'KS 4'!E25</f>
        <v>0</v>
      </c>
      <c r="D239" s="144">
        <f t="shared" si="3"/>
        <v>0</v>
      </c>
      <c r="E239" s="146">
        <f>IF(AND(D238&lt;=Jaaroverzicht!$G$1,D239&gt;Jaaroverzicht!$G$1),IF(B239=0,0,7%*(B239-(D239-Jaaroverzicht!$G$1))),IF(D239&gt;Jaaroverzicht!$G$1,0,7%*B239))</f>
        <v>0</v>
      </c>
    </row>
    <row r="240" spans="1:5" x14ac:dyDescent="0.2">
      <c r="A240" s="144">
        <f>'KS 4'!C26</f>
        <v>0</v>
      </c>
      <c r="B240" s="144">
        <f>'KS 4'!D26</f>
        <v>0</v>
      </c>
      <c r="C240" s="144">
        <f>'KS 4'!E26</f>
        <v>0</v>
      </c>
      <c r="D240" s="144">
        <f t="shared" si="3"/>
        <v>0</v>
      </c>
      <c r="E240" s="146">
        <f>IF(AND(D239&lt;=Jaaroverzicht!$G$1,D240&gt;Jaaroverzicht!$G$1),IF(B240=0,0,7%*(B240-(D240-Jaaroverzicht!$G$1))),IF(D240&gt;Jaaroverzicht!$G$1,0,7%*B240))</f>
        <v>0</v>
      </c>
    </row>
    <row r="241" spans="1:5" x14ac:dyDescent="0.2">
      <c r="A241" s="144">
        <f>'KS 4'!C27</f>
        <v>0</v>
      </c>
      <c r="B241" s="144">
        <f>'KS 4'!D27</f>
        <v>0</v>
      </c>
      <c r="C241" s="144">
        <f>'KS 4'!E27</f>
        <v>0</v>
      </c>
      <c r="D241" s="144">
        <f t="shared" si="3"/>
        <v>0</v>
      </c>
      <c r="E241" s="146">
        <f>IF(AND(D240&lt;=Jaaroverzicht!$G$1,D241&gt;Jaaroverzicht!$G$1),IF(B241=0,0,7%*(B241-(D241-Jaaroverzicht!$G$1))),IF(D241&gt;Jaaroverzicht!$G$1,0,7%*B241))</f>
        <v>0</v>
      </c>
    </row>
    <row r="242" spans="1:5" x14ac:dyDescent="0.2">
      <c r="A242" s="144">
        <f>'KS 4'!C28</f>
        <v>0</v>
      </c>
      <c r="B242" s="144">
        <f>'KS 4'!D28</f>
        <v>0</v>
      </c>
      <c r="C242" s="144">
        <f>'KS 4'!E28</f>
        <v>0</v>
      </c>
      <c r="D242" s="144">
        <f t="shared" si="3"/>
        <v>0</v>
      </c>
      <c r="E242" s="146">
        <f>IF(AND(D241&lt;=Jaaroverzicht!$G$1,D242&gt;Jaaroverzicht!$G$1),IF(B242=0,0,7%*(B242-(D242-Jaaroverzicht!$G$1))),IF(D242&gt;Jaaroverzicht!$G$1,0,7%*B242))</f>
        <v>0</v>
      </c>
    </row>
    <row r="243" spans="1:5" x14ac:dyDescent="0.2">
      <c r="A243" s="144">
        <f>'KS 4'!C31</f>
        <v>0</v>
      </c>
      <c r="B243" s="144">
        <f>'KS 4'!D31</f>
        <v>0</v>
      </c>
      <c r="C243" s="144">
        <f>'KS 4'!E31</f>
        <v>0</v>
      </c>
      <c r="D243" s="144">
        <f t="shared" si="3"/>
        <v>0</v>
      </c>
      <c r="E243" s="146">
        <f>IF(AND(D242&lt;=Jaaroverzicht!$G$1,D243&gt;Jaaroverzicht!$G$1),IF(B243=0,0,7%*(B243-(D243-Jaaroverzicht!$G$1))),IF(D243&gt;Jaaroverzicht!$G$1,0,7%*B243))</f>
        <v>0</v>
      </c>
    </row>
    <row r="244" spans="1:5" x14ac:dyDescent="0.2">
      <c r="A244" s="144">
        <f>'KS 4'!C32</f>
        <v>0</v>
      </c>
      <c r="B244" s="144">
        <f>'KS 4'!D32</f>
        <v>0</v>
      </c>
      <c r="C244" s="144">
        <f>'KS 4'!E32</f>
        <v>0</v>
      </c>
      <c r="D244" s="144">
        <f t="shared" si="3"/>
        <v>0</v>
      </c>
      <c r="E244" s="146">
        <f>IF(AND(D243&lt;=Jaaroverzicht!$G$1,D244&gt;Jaaroverzicht!$G$1),IF(B244=0,0,7%*(B244-(D244-Jaaroverzicht!$G$1))),IF(D244&gt;Jaaroverzicht!$G$1,0,7%*B244))</f>
        <v>0</v>
      </c>
    </row>
    <row r="245" spans="1:5" x14ac:dyDescent="0.2">
      <c r="A245" s="144">
        <f>'KS 4'!C33</f>
        <v>0</v>
      </c>
      <c r="B245" s="144">
        <f>'KS 4'!D33</f>
        <v>0</v>
      </c>
      <c r="C245" s="144">
        <f>'KS 4'!E33</f>
        <v>0</v>
      </c>
      <c r="D245" s="144">
        <f t="shared" si="3"/>
        <v>0</v>
      </c>
      <c r="E245" s="146">
        <f>IF(AND(D244&lt;=Jaaroverzicht!$G$1,D245&gt;Jaaroverzicht!$G$1),IF(B245=0,0,7%*(B245-(D245-Jaaroverzicht!$G$1))),IF(D245&gt;Jaaroverzicht!$G$1,0,7%*B245))</f>
        <v>0</v>
      </c>
    </row>
    <row r="246" spans="1:5" x14ac:dyDescent="0.2">
      <c r="A246" s="144">
        <f>'KS 4'!C34</f>
        <v>0</v>
      </c>
      <c r="B246" s="144">
        <f>'KS 4'!D34</f>
        <v>0</v>
      </c>
      <c r="C246" s="144">
        <f>'KS 4'!E34</f>
        <v>0</v>
      </c>
      <c r="D246" s="144">
        <f t="shared" si="3"/>
        <v>0</v>
      </c>
      <c r="E246" s="146">
        <f>IF(AND(D245&lt;=Jaaroverzicht!$G$1,D246&gt;Jaaroverzicht!$G$1),IF(B246=0,0,7%*(B246-(D246-Jaaroverzicht!$G$1))),IF(D246&gt;Jaaroverzicht!$G$1,0,7%*B246))</f>
        <v>0</v>
      </c>
    </row>
    <row r="247" spans="1:5" x14ac:dyDescent="0.2">
      <c r="A247" s="144">
        <f>'KS 4'!C35</f>
        <v>0</v>
      </c>
      <c r="B247" s="144">
        <f>'KS 4'!D35</f>
        <v>0</v>
      </c>
      <c r="C247" s="144">
        <f>'KS 4'!E35</f>
        <v>0</v>
      </c>
      <c r="D247" s="144">
        <f t="shared" si="3"/>
        <v>0</v>
      </c>
      <c r="E247" s="146">
        <f>IF(AND(D246&lt;=Jaaroverzicht!$G$1,D247&gt;Jaaroverzicht!$G$1),IF(B247=0,0,7%*(B247-(D247-Jaaroverzicht!$G$1))),IF(D247&gt;Jaaroverzicht!$G$1,0,7%*B247))</f>
        <v>0</v>
      </c>
    </row>
    <row r="248" spans="1:5" x14ac:dyDescent="0.2">
      <c r="A248" s="144">
        <f>'KS 4'!C36</f>
        <v>0</v>
      </c>
      <c r="B248" s="144">
        <f>'KS 4'!D36</f>
        <v>0</v>
      </c>
      <c r="C248" s="144">
        <f>'KS 4'!E36</f>
        <v>0</v>
      </c>
      <c r="D248" s="144">
        <f t="shared" si="3"/>
        <v>0</v>
      </c>
      <c r="E248" s="146">
        <f>IF(AND(D247&lt;=Jaaroverzicht!$G$1,D248&gt;Jaaroverzicht!$G$1),IF(B248=0,0,7%*(B248-(D248-Jaaroverzicht!$G$1))),IF(D248&gt;Jaaroverzicht!$G$1,0,7%*B248))</f>
        <v>0</v>
      </c>
    </row>
    <row r="249" spans="1:5" x14ac:dyDescent="0.2">
      <c r="A249" s="144">
        <f>'KS 4'!C37</f>
        <v>0</v>
      </c>
      <c r="B249" s="144">
        <f>'KS 4'!D37</f>
        <v>0</v>
      </c>
      <c r="C249" s="144">
        <f>'KS 4'!E37</f>
        <v>0</v>
      </c>
      <c r="D249" s="144">
        <f t="shared" si="3"/>
        <v>0</v>
      </c>
      <c r="E249" s="146">
        <f>IF(AND(D248&lt;=Jaaroverzicht!$G$1,D249&gt;Jaaroverzicht!$G$1),IF(B249=0,0,7%*(B249-(D249-Jaaroverzicht!$G$1))),IF(D249&gt;Jaaroverzicht!$G$1,0,7%*B249))</f>
        <v>0</v>
      </c>
    </row>
    <row r="250" spans="1:5" x14ac:dyDescent="0.2">
      <c r="A250" s="144">
        <f>'KS 4'!C38</f>
        <v>0</v>
      </c>
      <c r="B250" s="144">
        <f>'KS 4'!D38</f>
        <v>0</v>
      </c>
      <c r="C250" s="144">
        <f>'KS 4'!E38</f>
        <v>0</v>
      </c>
      <c r="D250" s="144">
        <f t="shared" si="3"/>
        <v>0</v>
      </c>
      <c r="E250" s="146">
        <f>IF(AND(D249&lt;=Jaaroverzicht!$G$1,D250&gt;Jaaroverzicht!$G$1),IF(B250=0,0,7%*(B250-(D250-Jaaroverzicht!$G$1))),IF(D250&gt;Jaaroverzicht!$G$1,0,7%*B250))</f>
        <v>0</v>
      </c>
    </row>
    <row r="251" spans="1:5" x14ac:dyDescent="0.2">
      <c r="A251" s="144">
        <f>'KS 4'!C39</f>
        <v>0</v>
      </c>
      <c r="B251" s="144">
        <f>'KS 4'!D39</f>
        <v>0</v>
      </c>
      <c r="C251" s="144">
        <f>'KS 4'!E39</f>
        <v>0</v>
      </c>
      <c r="D251" s="144">
        <f t="shared" si="3"/>
        <v>0</v>
      </c>
      <c r="E251" s="146">
        <f>IF(AND(D250&lt;=Jaaroverzicht!$G$1,D251&gt;Jaaroverzicht!$G$1),IF(B251=0,0,7%*(B251-(D251-Jaaroverzicht!$G$1))),IF(D251&gt;Jaaroverzicht!$G$1,0,7%*B251))</f>
        <v>0</v>
      </c>
    </row>
    <row r="252" spans="1:5" x14ac:dyDescent="0.2">
      <c r="A252" s="144">
        <f>'KS 4'!C40</f>
        <v>0</v>
      </c>
      <c r="B252" s="144">
        <f>'KS 4'!D40</f>
        <v>0</v>
      </c>
      <c r="C252" s="144">
        <f>'KS 4'!E40</f>
        <v>0</v>
      </c>
      <c r="D252" s="144">
        <f t="shared" si="3"/>
        <v>0</v>
      </c>
      <c r="E252" s="146">
        <f>IF(AND(D251&lt;=Jaaroverzicht!$G$1,D252&gt;Jaaroverzicht!$G$1),IF(B252=0,0,7%*(B252-(D252-Jaaroverzicht!$G$1))),IF(D252&gt;Jaaroverzicht!$G$1,0,7%*B252))</f>
        <v>0</v>
      </c>
    </row>
    <row r="253" spans="1:5" x14ac:dyDescent="0.2">
      <c r="A253" s="144">
        <f>'KS 4'!C41</f>
        <v>0</v>
      </c>
      <c r="B253" s="144">
        <f>'KS 4'!D41</f>
        <v>0</v>
      </c>
      <c r="C253" s="144">
        <f>'KS 4'!E41</f>
        <v>0</v>
      </c>
      <c r="D253" s="144">
        <f t="shared" si="3"/>
        <v>0</v>
      </c>
      <c r="E253" s="146">
        <f>IF(AND(D252&lt;=Jaaroverzicht!$G$1,D253&gt;Jaaroverzicht!$G$1),IF(B253=0,0,7%*(B253-(D253-Jaaroverzicht!$G$1))),IF(D253&gt;Jaaroverzicht!$G$1,0,7%*B253))</f>
        <v>0</v>
      </c>
    </row>
    <row r="254" spans="1:5" x14ac:dyDescent="0.2">
      <c r="A254" s="144">
        <f>'KS 4'!C42</f>
        <v>0</v>
      </c>
      <c r="B254" s="144">
        <f>'KS 4'!D42</f>
        <v>0</v>
      </c>
      <c r="C254" s="144">
        <f>'KS 4'!E42</f>
        <v>0</v>
      </c>
      <c r="D254" s="144">
        <f t="shared" si="3"/>
        <v>0</v>
      </c>
      <c r="E254" s="146">
        <f>IF(AND(D253&lt;=Jaaroverzicht!$G$1,D254&gt;Jaaroverzicht!$G$1),IF(B254=0,0,7%*(B254-(D254-Jaaroverzicht!$G$1))),IF(D254&gt;Jaaroverzicht!$G$1,0,7%*B254))</f>
        <v>0</v>
      </c>
    </row>
    <row r="255" spans="1:5" x14ac:dyDescent="0.2">
      <c r="A255" s="144">
        <f>'KS 4'!C43</f>
        <v>0</v>
      </c>
      <c r="B255" s="144">
        <f>'KS 4'!D43</f>
        <v>0</v>
      </c>
      <c r="C255" s="144">
        <f>'KS 4'!E43</f>
        <v>0</v>
      </c>
      <c r="D255" s="144">
        <f t="shared" si="3"/>
        <v>0</v>
      </c>
      <c r="E255" s="146">
        <f>IF(AND(D254&lt;=Jaaroverzicht!$G$1,D255&gt;Jaaroverzicht!$G$1),IF(B255=0,0,7%*(B255-(D255-Jaaroverzicht!$G$1))),IF(D255&gt;Jaaroverzicht!$G$1,0,7%*B255))</f>
        <v>0</v>
      </c>
    </row>
    <row r="256" spans="1:5" x14ac:dyDescent="0.2">
      <c r="A256" s="144">
        <f>'KS 4'!C44</f>
        <v>0</v>
      </c>
      <c r="B256" s="144">
        <f>'KS 4'!D44</f>
        <v>0</v>
      </c>
      <c r="C256" s="144">
        <f>'KS 4'!E44</f>
        <v>0</v>
      </c>
      <c r="D256" s="144">
        <f t="shared" si="3"/>
        <v>0</v>
      </c>
      <c r="E256" s="146">
        <f>IF(AND(D255&lt;=Jaaroverzicht!$G$1,D256&gt;Jaaroverzicht!$G$1),IF(B256=0,0,7%*(B256-(D256-Jaaroverzicht!$G$1))),IF(D256&gt;Jaaroverzicht!$G$1,0,7%*B256))</f>
        <v>0</v>
      </c>
    </row>
    <row r="257" spans="1:5" x14ac:dyDescent="0.2">
      <c r="A257" s="144">
        <f>'KS 4'!C45</f>
        <v>0</v>
      </c>
      <c r="B257" s="144">
        <f>'KS 4'!D45</f>
        <v>0</v>
      </c>
      <c r="C257" s="144">
        <f>'KS 4'!E45</f>
        <v>0</v>
      </c>
      <c r="D257" s="144">
        <f t="shared" si="3"/>
        <v>0</v>
      </c>
      <c r="E257" s="146">
        <f>IF(AND(D256&lt;=Jaaroverzicht!$G$1,D257&gt;Jaaroverzicht!$G$1),IF(B257=0,0,7%*(B257-(D257-Jaaroverzicht!$G$1))),IF(D257&gt;Jaaroverzicht!$G$1,0,7%*B257))</f>
        <v>0</v>
      </c>
    </row>
    <row r="258" spans="1:5" x14ac:dyDescent="0.2">
      <c r="A258" s="144">
        <f>'KS 4'!C46</f>
        <v>0</v>
      </c>
      <c r="B258" s="144">
        <f>'KS 4'!D46</f>
        <v>0</v>
      </c>
      <c r="C258" s="144">
        <f>'KS 4'!E46</f>
        <v>0</v>
      </c>
      <c r="D258" s="144">
        <f t="shared" si="3"/>
        <v>0</v>
      </c>
      <c r="E258" s="146">
        <f>IF(AND(D257&lt;=Jaaroverzicht!$G$1,D258&gt;Jaaroverzicht!$G$1),IF(B258=0,0,7%*(B258-(D258-Jaaroverzicht!$G$1))),IF(D258&gt;Jaaroverzicht!$G$1,0,7%*B258))</f>
        <v>0</v>
      </c>
    </row>
    <row r="259" spans="1:5" x14ac:dyDescent="0.2">
      <c r="A259" s="144">
        <f>'KS 4'!C47</f>
        <v>0</v>
      </c>
      <c r="B259" s="144">
        <f>'KS 4'!D47</f>
        <v>0</v>
      </c>
      <c r="C259" s="144">
        <f>'KS 4'!E47</f>
        <v>0</v>
      </c>
      <c r="D259" s="144">
        <f t="shared" ref="D259:D322" si="4">SUM(D258,A259:C259)</f>
        <v>0</v>
      </c>
      <c r="E259" s="146">
        <f>IF(AND(D258&lt;=Jaaroverzicht!$G$1,D259&gt;Jaaroverzicht!$G$1),IF(B259=0,0,7%*(B259-(D259-Jaaroverzicht!$G$1))),IF(D259&gt;Jaaroverzicht!$G$1,0,7%*B259))</f>
        <v>0</v>
      </c>
    </row>
    <row r="260" spans="1:5" x14ac:dyDescent="0.2">
      <c r="A260" s="144">
        <f>'KS 4'!C48</f>
        <v>0</v>
      </c>
      <c r="B260" s="144">
        <f>'KS 4'!D48</f>
        <v>0</v>
      </c>
      <c r="C260" s="144">
        <f>'KS 4'!E48</f>
        <v>0</v>
      </c>
      <c r="D260" s="144">
        <f t="shared" si="4"/>
        <v>0</v>
      </c>
      <c r="E260" s="146">
        <f>IF(AND(D259&lt;=Jaaroverzicht!$G$1,D260&gt;Jaaroverzicht!$G$1),IF(B260=0,0,7%*(B260-(D260-Jaaroverzicht!$G$1))),IF(D260&gt;Jaaroverzicht!$G$1,0,7%*B260))</f>
        <v>0</v>
      </c>
    </row>
    <row r="261" spans="1:5" x14ac:dyDescent="0.2">
      <c r="A261" s="144">
        <f>'KS 4'!C49</f>
        <v>0</v>
      </c>
      <c r="B261" s="144">
        <f>'KS 4'!D49</f>
        <v>0</v>
      </c>
      <c r="C261" s="144">
        <f>'KS 4'!E49</f>
        <v>0</v>
      </c>
      <c r="D261" s="144">
        <f t="shared" si="4"/>
        <v>0</v>
      </c>
      <c r="E261" s="146">
        <f>IF(AND(D260&lt;=Jaaroverzicht!$G$1,D261&gt;Jaaroverzicht!$G$1),IF(B261=0,0,7%*(B261-(D261-Jaaroverzicht!$G$1))),IF(D261&gt;Jaaroverzicht!$G$1,0,7%*B261))</f>
        <v>0</v>
      </c>
    </row>
    <row r="262" spans="1:5" x14ac:dyDescent="0.2">
      <c r="A262" s="144">
        <f>'KS 4'!C50</f>
        <v>0</v>
      </c>
      <c r="B262" s="144">
        <f>'KS 4'!D50</f>
        <v>0</v>
      </c>
      <c r="C262" s="144">
        <f>'KS 4'!E50</f>
        <v>0</v>
      </c>
      <c r="D262" s="144">
        <f t="shared" si="4"/>
        <v>0</v>
      </c>
      <c r="E262" s="146">
        <f>IF(AND(D261&lt;=Jaaroverzicht!$G$1,D262&gt;Jaaroverzicht!$G$1),IF(B262=0,0,7%*(B262-(D262-Jaaroverzicht!$G$1))),IF(D262&gt;Jaaroverzicht!$G$1,0,7%*B262))</f>
        <v>0</v>
      </c>
    </row>
    <row r="263" spans="1:5" x14ac:dyDescent="0.2">
      <c r="A263" s="144">
        <f>'KS 4'!C51</f>
        <v>0</v>
      </c>
      <c r="B263" s="144">
        <f>'KS 4'!D51</f>
        <v>0</v>
      </c>
      <c r="C263" s="144">
        <f>'KS 4'!E51</f>
        <v>0</v>
      </c>
      <c r="D263" s="144">
        <f t="shared" si="4"/>
        <v>0</v>
      </c>
      <c r="E263" s="146">
        <f>IF(AND(D262&lt;=Jaaroverzicht!$G$1,D263&gt;Jaaroverzicht!$G$1),IF(B263=0,0,7%*(B263-(D263-Jaaroverzicht!$G$1))),IF(D263&gt;Jaaroverzicht!$G$1,0,7%*B263))</f>
        <v>0</v>
      </c>
    </row>
    <row r="264" spans="1:5" x14ac:dyDescent="0.2">
      <c r="A264" s="144">
        <f>'KS 4'!C52</f>
        <v>0</v>
      </c>
      <c r="B264" s="144">
        <f>'KS 4'!D52</f>
        <v>0</v>
      </c>
      <c r="C264" s="144">
        <f>'KS 4'!E52</f>
        <v>0</v>
      </c>
      <c r="D264" s="144">
        <f t="shared" si="4"/>
        <v>0</v>
      </c>
      <c r="E264" s="146">
        <f>IF(AND(D263&lt;=Jaaroverzicht!$G$1,D264&gt;Jaaroverzicht!$G$1),IF(B264=0,0,7%*(B264-(D264-Jaaroverzicht!$G$1))),IF(D264&gt;Jaaroverzicht!$G$1,0,7%*B264))</f>
        <v>0</v>
      </c>
    </row>
    <row r="265" spans="1:5" x14ac:dyDescent="0.2">
      <c r="A265" s="144">
        <f>'KS 4'!C53</f>
        <v>0</v>
      </c>
      <c r="B265" s="144">
        <f>'KS 4'!D53</f>
        <v>0</v>
      </c>
      <c r="C265" s="144">
        <f>'KS 4'!E53</f>
        <v>0</v>
      </c>
      <c r="D265" s="144">
        <f t="shared" si="4"/>
        <v>0</v>
      </c>
      <c r="E265" s="146">
        <f>IF(AND(D264&lt;=Jaaroverzicht!$G$1,D265&gt;Jaaroverzicht!$G$1),IF(B265=0,0,7%*(B265-(D265-Jaaroverzicht!$G$1))),IF(D265&gt;Jaaroverzicht!$G$1,0,7%*B265))</f>
        <v>0</v>
      </c>
    </row>
    <row r="266" spans="1:5" x14ac:dyDescent="0.2">
      <c r="A266" s="144">
        <f>'KS 4'!C54</f>
        <v>0</v>
      </c>
      <c r="B266" s="144">
        <f>'KS 4'!D54</f>
        <v>0</v>
      </c>
      <c r="C266" s="144">
        <f>'KS 4'!E54</f>
        <v>0</v>
      </c>
      <c r="D266" s="144">
        <f t="shared" si="4"/>
        <v>0</v>
      </c>
      <c r="E266" s="146">
        <f>IF(AND(D265&lt;=Jaaroverzicht!$G$1,D266&gt;Jaaroverzicht!$G$1),IF(B266=0,0,7%*(B266-(D266-Jaaroverzicht!$G$1))),IF(D266&gt;Jaaroverzicht!$G$1,0,7%*B266))</f>
        <v>0</v>
      </c>
    </row>
    <row r="267" spans="1:5" x14ac:dyDescent="0.2">
      <c r="A267" s="144">
        <f>'KS 4'!C55</f>
        <v>0</v>
      </c>
      <c r="B267" s="144">
        <f>'KS 4'!D55</f>
        <v>0</v>
      </c>
      <c r="C267" s="144">
        <f>'KS 4'!E55</f>
        <v>0</v>
      </c>
      <c r="D267" s="144">
        <f t="shared" si="4"/>
        <v>0</v>
      </c>
      <c r="E267" s="146">
        <f>IF(AND(D266&lt;=Jaaroverzicht!$G$1,D267&gt;Jaaroverzicht!$G$1),IF(B267=0,0,7%*(B267-(D267-Jaaroverzicht!$G$1))),IF(D267&gt;Jaaroverzicht!$G$1,0,7%*B267))</f>
        <v>0</v>
      </c>
    </row>
    <row r="268" spans="1:5" x14ac:dyDescent="0.2">
      <c r="A268" s="144">
        <f>'KS 4'!C56</f>
        <v>0</v>
      </c>
      <c r="B268" s="144">
        <f>'KS 4'!D56</f>
        <v>0</v>
      </c>
      <c r="C268" s="144">
        <f>'KS 4'!E56</f>
        <v>0</v>
      </c>
      <c r="D268" s="144">
        <f t="shared" si="4"/>
        <v>0</v>
      </c>
      <c r="E268" s="146">
        <f>IF(AND(D267&lt;=Jaaroverzicht!$G$1,D268&gt;Jaaroverzicht!$G$1),IF(B268=0,0,7%*(B268-(D268-Jaaroverzicht!$G$1))),IF(D268&gt;Jaaroverzicht!$G$1,0,7%*B268))</f>
        <v>0</v>
      </c>
    </row>
    <row r="269" spans="1:5" x14ac:dyDescent="0.2">
      <c r="A269" s="144">
        <f>'KS 4'!C57</f>
        <v>0</v>
      </c>
      <c r="B269" s="144">
        <f>'KS 4'!D57</f>
        <v>0</v>
      </c>
      <c r="C269" s="144">
        <f>'KS 4'!E57</f>
        <v>0</v>
      </c>
      <c r="D269" s="144">
        <f t="shared" si="4"/>
        <v>0</v>
      </c>
      <c r="E269" s="146">
        <f>IF(AND(D268&lt;=Jaaroverzicht!$G$1,D269&gt;Jaaroverzicht!$G$1),IF(B269=0,0,7%*(B269-(D269-Jaaroverzicht!$G$1))),IF(D269&gt;Jaaroverzicht!$G$1,0,7%*B269))</f>
        <v>0</v>
      </c>
    </row>
    <row r="270" spans="1:5" x14ac:dyDescent="0.2">
      <c r="A270" s="144">
        <f>'KS 4'!C58</f>
        <v>0</v>
      </c>
      <c r="B270" s="144">
        <f>'KS 4'!D58</f>
        <v>0</v>
      </c>
      <c r="C270" s="144">
        <f>'KS 4'!E58</f>
        <v>0</v>
      </c>
      <c r="D270" s="144">
        <f t="shared" si="4"/>
        <v>0</v>
      </c>
      <c r="E270" s="146">
        <f>IF(AND(D269&lt;=Jaaroverzicht!$G$1,D270&gt;Jaaroverzicht!$G$1),IF(B270=0,0,7%*(B270-(D270-Jaaroverzicht!$G$1))),IF(D270&gt;Jaaroverzicht!$G$1,0,7%*B270))</f>
        <v>0</v>
      </c>
    </row>
    <row r="271" spans="1:5" x14ac:dyDescent="0.2">
      <c r="A271" s="144">
        <f>'KS 4'!C59</f>
        <v>0</v>
      </c>
      <c r="B271" s="144">
        <f>'KS 4'!D59</f>
        <v>0</v>
      </c>
      <c r="C271" s="144">
        <f>'KS 4'!E59</f>
        <v>0</v>
      </c>
      <c r="D271" s="144">
        <f t="shared" si="4"/>
        <v>0</v>
      </c>
      <c r="E271" s="146">
        <f>IF(AND(D270&lt;=Jaaroverzicht!$G$1,D271&gt;Jaaroverzicht!$G$1),IF(B271=0,0,7%*(B271-(D271-Jaaroverzicht!$G$1))),IF(D271&gt;Jaaroverzicht!$G$1,0,7%*B271))</f>
        <v>0</v>
      </c>
    </row>
    <row r="272" spans="1:5" x14ac:dyDescent="0.2">
      <c r="A272" s="144">
        <f>'KS 4'!C62</f>
        <v>0</v>
      </c>
      <c r="B272" s="144">
        <f>'KS 4'!D62</f>
        <v>0</v>
      </c>
      <c r="C272" s="144">
        <f>'KS 4'!E62</f>
        <v>0</v>
      </c>
      <c r="D272" s="144">
        <f t="shared" si="4"/>
        <v>0</v>
      </c>
      <c r="E272" s="146">
        <f>IF(AND(D271&lt;=Jaaroverzicht!$G$1,D272&gt;Jaaroverzicht!$G$1),IF(B272=0,0,7%*(B272-(D272-Jaaroverzicht!$G$1))),IF(D272&gt;Jaaroverzicht!$G$1,0,7%*B272))</f>
        <v>0</v>
      </c>
    </row>
    <row r="273" spans="1:5" x14ac:dyDescent="0.2">
      <c r="A273" s="144">
        <f>'KS 4'!C63</f>
        <v>0</v>
      </c>
      <c r="B273" s="144">
        <f>'KS 4'!D63</f>
        <v>0</v>
      </c>
      <c r="C273" s="144">
        <f>'KS 4'!E63</f>
        <v>0</v>
      </c>
      <c r="D273" s="144">
        <f t="shared" si="4"/>
        <v>0</v>
      </c>
      <c r="E273" s="146">
        <f>IF(AND(D272&lt;=Jaaroverzicht!$G$1,D273&gt;Jaaroverzicht!$G$1),IF(B273=0,0,7%*(B273-(D273-Jaaroverzicht!$G$1))),IF(D273&gt;Jaaroverzicht!$G$1,0,7%*B273))</f>
        <v>0</v>
      </c>
    </row>
    <row r="274" spans="1:5" x14ac:dyDescent="0.2">
      <c r="A274" s="144">
        <f>'KS 4'!C64</f>
        <v>0</v>
      </c>
      <c r="B274" s="144">
        <f>'KS 4'!D64</f>
        <v>0</v>
      </c>
      <c r="C274" s="144">
        <f>'KS 4'!E64</f>
        <v>0</v>
      </c>
      <c r="D274" s="144">
        <f t="shared" si="4"/>
        <v>0</v>
      </c>
      <c r="E274" s="146">
        <f>IF(AND(D273&lt;=Jaaroverzicht!$G$1,D274&gt;Jaaroverzicht!$G$1),IF(B274=0,0,7%*(B274-(D274-Jaaroverzicht!$G$1))),IF(D274&gt;Jaaroverzicht!$G$1,0,7%*B274))</f>
        <v>0</v>
      </c>
    </row>
    <row r="275" spans="1:5" x14ac:dyDescent="0.2">
      <c r="A275" s="144">
        <f>'KS 4'!C65</f>
        <v>0</v>
      </c>
      <c r="B275" s="144">
        <f>'KS 4'!D65</f>
        <v>0</v>
      </c>
      <c r="C275" s="144">
        <f>'KS 4'!E65</f>
        <v>0</v>
      </c>
      <c r="D275" s="144">
        <f t="shared" si="4"/>
        <v>0</v>
      </c>
      <c r="E275" s="146">
        <f>IF(AND(D274&lt;=Jaaroverzicht!$G$1,D275&gt;Jaaroverzicht!$G$1),IF(B275=0,0,7%*(B275-(D275-Jaaroverzicht!$G$1))),IF(D275&gt;Jaaroverzicht!$G$1,0,7%*B275))</f>
        <v>0</v>
      </c>
    </row>
    <row r="276" spans="1:5" x14ac:dyDescent="0.2">
      <c r="A276" s="144">
        <f>'KS 4'!C66</f>
        <v>0</v>
      </c>
      <c r="B276" s="144">
        <f>'KS 4'!D66</f>
        <v>0</v>
      </c>
      <c r="C276" s="144">
        <f>'KS 4'!E66</f>
        <v>0</v>
      </c>
      <c r="D276" s="144">
        <f t="shared" si="4"/>
        <v>0</v>
      </c>
      <c r="E276" s="146">
        <f>IF(AND(D275&lt;=Jaaroverzicht!$G$1,D276&gt;Jaaroverzicht!$G$1),IF(B276=0,0,7%*(B276-(D276-Jaaroverzicht!$G$1))),IF(D276&gt;Jaaroverzicht!$G$1,0,7%*B276))</f>
        <v>0</v>
      </c>
    </row>
    <row r="277" spans="1:5" x14ac:dyDescent="0.2">
      <c r="A277" s="144">
        <f>'KS 4'!C67</f>
        <v>0</v>
      </c>
      <c r="B277" s="144">
        <f>'KS 4'!D67</f>
        <v>0</v>
      </c>
      <c r="C277" s="144">
        <f>'KS 4'!E67</f>
        <v>0</v>
      </c>
      <c r="D277" s="144">
        <f t="shared" si="4"/>
        <v>0</v>
      </c>
      <c r="E277" s="146">
        <f>IF(AND(D276&lt;=Jaaroverzicht!$G$1,D277&gt;Jaaroverzicht!$G$1),IF(B277=0,0,7%*(B277-(D277-Jaaroverzicht!$G$1))),IF(D277&gt;Jaaroverzicht!$G$1,0,7%*B277))</f>
        <v>0</v>
      </c>
    </row>
    <row r="278" spans="1:5" x14ac:dyDescent="0.2">
      <c r="A278" s="144">
        <f>'KS 4'!C68</f>
        <v>0</v>
      </c>
      <c r="B278" s="144">
        <f>'KS 4'!D68</f>
        <v>0</v>
      </c>
      <c r="C278" s="144">
        <f>'KS 4'!E68</f>
        <v>0</v>
      </c>
      <c r="D278" s="144">
        <f t="shared" si="4"/>
        <v>0</v>
      </c>
      <c r="E278" s="146">
        <f>IF(AND(D277&lt;=Jaaroverzicht!$G$1,D278&gt;Jaaroverzicht!$G$1),IF(B278=0,0,7%*(B278-(D278-Jaaroverzicht!$G$1))),IF(D278&gt;Jaaroverzicht!$G$1,0,7%*B278))</f>
        <v>0</v>
      </c>
    </row>
    <row r="279" spans="1:5" x14ac:dyDescent="0.2">
      <c r="A279" s="144">
        <f>'KS 4'!C69</f>
        <v>0</v>
      </c>
      <c r="B279" s="144">
        <f>'KS 4'!D69</f>
        <v>0</v>
      </c>
      <c r="C279" s="144">
        <f>'KS 4'!E69</f>
        <v>0</v>
      </c>
      <c r="D279" s="144">
        <f t="shared" si="4"/>
        <v>0</v>
      </c>
      <c r="E279" s="146">
        <f>IF(AND(D278&lt;=Jaaroverzicht!$G$1,D279&gt;Jaaroverzicht!$G$1),IF(B279=0,0,7%*(B279-(D279-Jaaroverzicht!$G$1))),IF(D279&gt;Jaaroverzicht!$G$1,0,7%*B279))</f>
        <v>0</v>
      </c>
    </row>
    <row r="280" spans="1:5" x14ac:dyDescent="0.2">
      <c r="A280" s="144">
        <f>'KS 4'!C70</f>
        <v>0</v>
      </c>
      <c r="B280" s="144">
        <f>'KS 4'!D70</f>
        <v>0</v>
      </c>
      <c r="C280" s="144">
        <f>'KS 4'!E70</f>
        <v>0</v>
      </c>
      <c r="D280" s="144">
        <f t="shared" si="4"/>
        <v>0</v>
      </c>
      <c r="E280" s="146">
        <f>IF(AND(D279&lt;=Jaaroverzicht!$G$1,D280&gt;Jaaroverzicht!$G$1),IF(B280=0,0,7%*(B280-(D280-Jaaroverzicht!$G$1))),IF(D280&gt;Jaaroverzicht!$G$1,0,7%*B280))</f>
        <v>0</v>
      </c>
    </row>
    <row r="281" spans="1:5" x14ac:dyDescent="0.2">
      <c r="A281" s="144">
        <f>'KS 4'!C71</f>
        <v>0</v>
      </c>
      <c r="B281" s="144">
        <f>'KS 4'!D71</f>
        <v>0</v>
      </c>
      <c r="C281" s="144">
        <f>'KS 4'!E71</f>
        <v>0</v>
      </c>
      <c r="D281" s="144">
        <f t="shared" si="4"/>
        <v>0</v>
      </c>
      <c r="E281" s="146">
        <f>IF(AND(D280&lt;=Jaaroverzicht!$G$1,D281&gt;Jaaroverzicht!$G$1),IF(B281=0,0,7%*(B281-(D281-Jaaroverzicht!$G$1))),IF(D281&gt;Jaaroverzicht!$G$1,0,7%*B281))</f>
        <v>0</v>
      </c>
    </row>
    <row r="282" spans="1:5" x14ac:dyDescent="0.2">
      <c r="A282" s="144">
        <f>'KS 4'!C72</f>
        <v>0</v>
      </c>
      <c r="B282" s="144">
        <f>'KS 4'!D72</f>
        <v>0</v>
      </c>
      <c r="C282" s="144">
        <f>'KS 4'!E72</f>
        <v>0</v>
      </c>
      <c r="D282" s="144">
        <f t="shared" si="4"/>
        <v>0</v>
      </c>
      <c r="E282" s="146">
        <f>IF(AND(D281&lt;=Jaaroverzicht!$G$1,D282&gt;Jaaroverzicht!$G$1),IF(B282=0,0,7%*(B282-(D282-Jaaroverzicht!$G$1))),IF(D282&gt;Jaaroverzicht!$G$1,0,7%*B282))</f>
        <v>0</v>
      </c>
    </row>
    <row r="283" spans="1:5" x14ac:dyDescent="0.2">
      <c r="A283" s="144">
        <f>'KS 4'!C73</f>
        <v>0</v>
      </c>
      <c r="B283" s="144">
        <f>'KS 4'!D73</f>
        <v>0</v>
      </c>
      <c r="C283" s="144">
        <f>'KS 4'!E73</f>
        <v>0</v>
      </c>
      <c r="D283" s="144">
        <f t="shared" si="4"/>
        <v>0</v>
      </c>
      <c r="E283" s="146">
        <f>IF(AND(D282&lt;=Jaaroverzicht!$G$1,D283&gt;Jaaroverzicht!$G$1),IF(B283=0,0,7%*(B283-(D283-Jaaroverzicht!$G$1))),IF(D283&gt;Jaaroverzicht!$G$1,0,7%*B283))</f>
        <v>0</v>
      </c>
    </row>
    <row r="284" spans="1:5" x14ac:dyDescent="0.2">
      <c r="A284" s="144">
        <f>'KS 4'!C74</f>
        <v>0</v>
      </c>
      <c r="B284" s="144">
        <f>'KS 4'!D74</f>
        <v>0</v>
      </c>
      <c r="C284" s="144">
        <f>'KS 4'!E74</f>
        <v>0</v>
      </c>
      <c r="D284" s="144">
        <f t="shared" si="4"/>
        <v>0</v>
      </c>
      <c r="E284" s="146">
        <f>IF(AND(D283&lt;=Jaaroverzicht!$G$1,D284&gt;Jaaroverzicht!$G$1),IF(B284=0,0,7%*(B284-(D284-Jaaroverzicht!$G$1))),IF(D284&gt;Jaaroverzicht!$G$1,0,7%*B284))</f>
        <v>0</v>
      </c>
    </row>
    <row r="285" spans="1:5" x14ac:dyDescent="0.2">
      <c r="A285" s="144">
        <f>'KS 4'!C75</f>
        <v>0</v>
      </c>
      <c r="B285" s="144">
        <f>'KS 4'!D75</f>
        <v>0</v>
      </c>
      <c r="C285" s="144">
        <f>'KS 4'!E75</f>
        <v>0</v>
      </c>
      <c r="D285" s="144">
        <f t="shared" si="4"/>
        <v>0</v>
      </c>
      <c r="E285" s="146">
        <f>IF(AND(D284&lt;=Jaaroverzicht!$G$1,D285&gt;Jaaroverzicht!$G$1),IF(B285=0,0,7%*(B285-(D285-Jaaroverzicht!$G$1))),IF(D285&gt;Jaaroverzicht!$G$1,0,7%*B285))</f>
        <v>0</v>
      </c>
    </row>
    <row r="286" spans="1:5" x14ac:dyDescent="0.2">
      <c r="A286" s="144">
        <f>'KS 4'!C76</f>
        <v>0</v>
      </c>
      <c r="B286" s="144">
        <f>'KS 4'!D76</f>
        <v>0</v>
      </c>
      <c r="C286" s="144">
        <f>'KS 4'!E76</f>
        <v>0</v>
      </c>
      <c r="D286" s="144">
        <f t="shared" si="4"/>
        <v>0</v>
      </c>
      <c r="E286" s="146">
        <f>IF(AND(D285&lt;=Jaaroverzicht!$G$1,D286&gt;Jaaroverzicht!$G$1),IF(B286=0,0,7%*(B286-(D286-Jaaroverzicht!$G$1))),IF(D286&gt;Jaaroverzicht!$G$1,0,7%*B286))</f>
        <v>0</v>
      </c>
    </row>
    <row r="287" spans="1:5" x14ac:dyDescent="0.2">
      <c r="A287" s="144">
        <f>'KS 4'!C77</f>
        <v>0</v>
      </c>
      <c r="B287" s="144">
        <f>'KS 4'!D77</f>
        <v>0</v>
      </c>
      <c r="C287" s="144">
        <f>'KS 4'!E77</f>
        <v>0</v>
      </c>
      <c r="D287" s="144">
        <f t="shared" si="4"/>
        <v>0</v>
      </c>
      <c r="E287" s="146">
        <f>IF(AND(D286&lt;=Jaaroverzicht!$G$1,D287&gt;Jaaroverzicht!$G$1),IF(B287=0,0,7%*(B287-(D287-Jaaroverzicht!$G$1))),IF(D287&gt;Jaaroverzicht!$G$1,0,7%*B287))</f>
        <v>0</v>
      </c>
    </row>
    <row r="288" spans="1:5" x14ac:dyDescent="0.2">
      <c r="A288" s="144">
        <f>'KS 4'!C78</f>
        <v>0</v>
      </c>
      <c r="B288" s="144">
        <f>'KS 4'!D78</f>
        <v>0</v>
      </c>
      <c r="C288" s="144">
        <f>'KS 4'!E78</f>
        <v>0</v>
      </c>
      <c r="D288" s="144">
        <f t="shared" si="4"/>
        <v>0</v>
      </c>
      <c r="E288" s="146">
        <f>IF(AND(D287&lt;=Jaaroverzicht!$G$1,D288&gt;Jaaroverzicht!$G$1),IF(B288=0,0,7%*(B288-(D288-Jaaroverzicht!$G$1))),IF(D288&gt;Jaaroverzicht!$G$1,0,7%*B288))</f>
        <v>0</v>
      </c>
    </row>
    <row r="289" spans="1:5" x14ac:dyDescent="0.2">
      <c r="A289" s="144">
        <f>'KS 4'!C79</f>
        <v>0</v>
      </c>
      <c r="B289" s="144">
        <f>'KS 4'!D79</f>
        <v>0</v>
      </c>
      <c r="C289" s="144">
        <f>'KS 4'!E79</f>
        <v>0</v>
      </c>
      <c r="D289" s="144">
        <f t="shared" si="4"/>
        <v>0</v>
      </c>
      <c r="E289" s="146">
        <f>IF(AND(D288&lt;=Jaaroverzicht!$G$1,D289&gt;Jaaroverzicht!$G$1),IF(B289=0,0,7%*(B289-(D289-Jaaroverzicht!$G$1))),IF(D289&gt;Jaaroverzicht!$G$1,0,7%*B289))</f>
        <v>0</v>
      </c>
    </row>
    <row r="290" spans="1:5" x14ac:dyDescent="0.2">
      <c r="A290" s="144">
        <f>'KS 4'!C80</f>
        <v>0</v>
      </c>
      <c r="B290" s="144">
        <f>'KS 4'!D80</f>
        <v>0</v>
      </c>
      <c r="C290" s="144">
        <f>'KS 4'!E80</f>
        <v>0</v>
      </c>
      <c r="D290" s="144">
        <f t="shared" si="4"/>
        <v>0</v>
      </c>
      <c r="E290" s="146">
        <f>IF(AND(D289&lt;=Jaaroverzicht!$G$1,D290&gt;Jaaroverzicht!$G$1),IF(B290=0,0,7%*(B290-(D290-Jaaroverzicht!$G$1))),IF(D290&gt;Jaaroverzicht!$G$1,0,7%*B290))</f>
        <v>0</v>
      </c>
    </row>
    <row r="291" spans="1:5" x14ac:dyDescent="0.2">
      <c r="A291" s="144">
        <f>'KS 4'!C81</f>
        <v>0</v>
      </c>
      <c r="B291" s="144">
        <f>'KS 4'!D81</f>
        <v>0</v>
      </c>
      <c r="C291" s="144">
        <f>'KS 4'!E81</f>
        <v>0</v>
      </c>
      <c r="D291" s="144">
        <f t="shared" si="4"/>
        <v>0</v>
      </c>
      <c r="E291" s="146">
        <f>IF(AND(D290&lt;=Jaaroverzicht!$G$1,D291&gt;Jaaroverzicht!$G$1),IF(B291=0,0,7%*(B291-(D291-Jaaroverzicht!$G$1))),IF(D291&gt;Jaaroverzicht!$G$1,0,7%*B291))</f>
        <v>0</v>
      </c>
    </row>
    <row r="292" spans="1:5" x14ac:dyDescent="0.2">
      <c r="A292" s="144">
        <f>'KS 4'!C82</f>
        <v>0</v>
      </c>
      <c r="B292" s="144">
        <f>'KS 4'!D82</f>
        <v>0</v>
      </c>
      <c r="C292" s="144">
        <f>'KS 4'!E82</f>
        <v>0</v>
      </c>
      <c r="D292" s="144">
        <f t="shared" si="4"/>
        <v>0</v>
      </c>
      <c r="E292" s="146">
        <f>IF(AND(D291&lt;=Jaaroverzicht!$G$1,D292&gt;Jaaroverzicht!$G$1),IF(B292=0,0,7%*(B292-(D292-Jaaroverzicht!$G$1))),IF(D292&gt;Jaaroverzicht!$G$1,0,7%*B292))</f>
        <v>0</v>
      </c>
    </row>
    <row r="293" spans="1:5" x14ac:dyDescent="0.2">
      <c r="A293" s="144">
        <f>'KS 4'!C83</f>
        <v>0</v>
      </c>
      <c r="B293" s="144">
        <f>'KS 4'!D83</f>
        <v>0</v>
      </c>
      <c r="C293" s="144">
        <f>'KS 4'!E83</f>
        <v>0</v>
      </c>
      <c r="D293" s="144">
        <f t="shared" si="4"/>
        <v>0</v>
      </c>
      <c r="E293" s="146">
        <f>IF(AND(D292&lt;=Jaaroverzicht!$G$1,D293&gt;Jaaroverzicht!$G$1),IF(B293=0,0,7%*(B293-(D293-Jaaroverzicht!$G$1))),IF(D293&gt;Jaaroverzicht!$G$1,0,7%*B293))</f>
        <v>0</v>
      </c>
    </row>
    <row r="294" spans="1:5" x14ac:dyDescent="0.2">
      <c r="A294" s="144">
        <f>'KS 4'!C84</f>
        <v>0</v>
      </c>
      <c r="B294" s="144">
        <f>'KS 4'!D84</f>
        <v>0</v>
      </c>
      <c r="C294" s="144">
        <f>'KS 4'!E84</f>
        <v>0</v>
      </c>
      <c r="D294" s="144">
        <f t="shared" si="4"/>
        <v>0</v>
      </c>
      <c r="E294" s="146">
        <f>IF(AND(D293&lt;=Jaaroverzicht!$G$1,D294&gt;Jaaroverzicht!$G$1),IF(B294=0,0,7%*(B294-(D294-Jaaroverzicht!$G$1))),IF(D294&gt;Jaaroverzicht!$G$1,0,7%*B294))</f>
        <v>0</v>
      </c>
    </row>
    <row r="295" spans="1:5" x14ac:dyDescent="0.2">
      <c r="A295" s="144">
        <f>'KS 4'!C85</f>
        <v>0</v>
      </c>
      <c r="B295" s="144">
        <f>'KS 4'!D85</f>
        <v>0</v>
      </c>
      <c r="C295" s="144">
        <f>'KS 4'!E85</f>
        <v>0</v>
      </c>
      <c r="D295" s="144">
        <f t="shared" si="4"/>
        <v>0</v>
      </c>
      <c r="E295" s="146">
        <f>IF(AND(D294&lt;=Jaaroverzicht!$G$1,D295&gt;Jaaroverzicht!$G$1),IF(B295=0,0,7%*(B295-(D295-Jaaroverzicht!$G$1))),IF(D295&gt;Jaaroverzicht!$G$1,0,7%*B295))</f>
        <v>0</v>
      </c>
    </row>
    <row r="296" spans="1:5" x14ac:dyDescent="0.2">
      <c r="A296" s="144">
        <f>'KS 4'!C86</f>
        <v>0</v>
      </c>
      <c r="B296" s="144">
        <f>'KS 4'!D86</f>
        <v>0</v>
      </c>
      <c r="C296" s="144">
        <f>'KS 4'!E86</f>
        <v>0</v>
      </c>
      <c r="D296" s="144">
        <f t="shared" si="4"/>
        <v>0</v>
      </c>
      <c r="E296" s="146">
        <f>IF(AND(D295&lt;=Jaaroverzicht!$G$1,D296&gt;Jaaroverzicht!$G$1),IF(B296=0,0,7%*(B296-(D296-Jaaroverzicht!$G$1))),IF(D296&gt;Jaaroverzicht!$G$1,0,7%*B296))</f>
        <v>0</v>
      </c>
    </row>
    <row r="297" spans="1:5" x14ac:dyDescent="0.2">
      <c r="A297" s="144">
        <f>'KS 5'!C9</f>
        <v>0</v>
      </c>
      <c r="B297" s="144">
        <f>'KS 5'!D9</f>
        <v>0</v>
      </c>
      <c r="C297" s="144">
        <f>'KS 5'!E9</f>
        <v>0</v>
      </c>
      <c r="D297" s="144">
        <f t="shared" si="4"/>
        <v>0</v>
      </c>
      <c r="E297" s="146">
        <f>IF(AND(D296&lt;=Jaaroverzicht!$G$1,D297&gt;Jaaroverzicht!$G$1),IF(B297=0,0,7%*(B297-(D297-Jaaroverzicht!$G$1))),IF(D297&gt;Jaaroverzicht!$G$1,0,7%*B297))</f>
        <v>0</v>
      </c>
    </row>
    <row r="298" spans="1:5" x14ac:dyDescent="0.2">
      <c r="A298" s="144">
        <f>'KS 5'!C10</f>
        <v>0</v>
      </c>
      <c r="B298" s="144">
        <f>'KS 5'!D10</f>
        <v>0</v>
      </c>
      <c r="C298" s="144">
        <f>'KS 5'!E10</f>
        <v>0</v>
      </c>
      <c r="D298" s="144">
        <f t="shared" si="4"/>
        <v>0</v>
      </c>
      <c r="E298" s="146">
        <f>IF(AND(D297&lt;=Jaaroverzicht!$G$1,D298&gt;Jaaroverzicht!$G$1),IF(B298=0,0,7%*(B298-(D298-Jaaroverzicht!$G$1))),IF(D298&gt;Jaaroverzicht!$G$1,0,7%*B298))</f>
        <v>0</v>
      </c>
    </row>
    <row r="299" spans="1:5" x14ac:dyDescent="0.2">
      <c r="A299" s="144">
        <f>'KS 5'!C11</f>
        <v>0</v>
      </c>
      <c r="B299" s="144">
        <f>'KS 5'!D11</f>
        <v>0</v>
      </c>
      <c r="C299" s="144">
        <f>'KS 5'!E11</f>
        <v>0</v>
      </c>
      <c r="D299" s="144">
        <f t="shared" si="4"/>
        <v>0</v>
      </c>
      <c r="E299" s="146">
        <f>IF(AND(D298&lt;=Jaaroverzicht!$G$1,D299&gt;Jaaroverzicht!$G$1),IF(B299=0,0,7%*(B299-(D299-Jaaroverzicht!$G$1))),IF(D299&gt;Jaaroverzicht!$G$1,0,7%*B299))</f>
        <v>0</v>
      </c>
    </row>
    <row r="300" spans="1:5" x14ac:dyDescent="0.2">
      <c r="A300" s="144">
        <f>'KS 5'!C12</f>
        <v>0</v>
      </c>
      <c r="B300" s="144">
        <f>'KS 5'!D12</f>
        <v>0</v>
      </c>
      <c r="C300" s="144">
        <f>'KS 5'!E12</f>
        <v>0</v>
      </c>
      <c r="D300" s="144">
        <f t="shared" si="4"/>
        <v>0</v>
      </c>
      <c r="E300" s="146">
        <f>IF(AND(D299&lt;=Jaaroverzicht!$G$1,D300&gt;Jaaroverzicht!$G$1),IF(B300=0,0,7%*(B300-(D300-Jaaroverzicht!$G$1))),IF(D300&gt;Jaaroverzicht!$G$1,0,7%*B300))</f>
        <v>0</v>
      </c>
    </row>
    <row r="301" spans="1:5" x14ac:dyDescent="0.2">
      <c r="A301" s="144">
        <f>'KS 5'!C13</f>
        <v>0</v>
      </c>
      <c r="B301" s="144">
        <f>'KS 5'!D13</f>
        <v>0</v>
      </c>
      <c r="C301" s="144">
        <f>'KS 5'!E13</f>
        <v>0</v>
      </c>
      <c r="D301" s="144">
        <f t="shared" si="4"/>
        <v>0</v>
      </c>
      <c r="E301" s="146">
        <f>IF(AND(D300&lt;=Jaaroverzicht!$G$1,D301&gt;Jaaroverzicht!$G$1),IF(B301=0,0,7%*(B301-(D301-Jaaroverzicht!$G$1))),IF(D301&gt;Jaaroverzicht!$G$1,0,7%*B301))</f>
        <v>0</v>
      </c>
    </row>
    <row r="302" spans="1:5" x14ac:dyDescent="0.2">
      <c r="A302" s="144">
        <f>'KS 5'!C14</f>
        <v>0</v>
      </c>
      <c r="B302" s="144">
        <f>'KS 5'!D14</f>
        <v>0</v>
      </c>
      <c r="C302" s="144">
        <f>'KS 5'!E14</f>
        <v>0</v>
      </c>
      <c r="D302" s="144">
        <f t="shared" si="4"/>
        <v>0</v>
      </c>
      <c r="E302" s="146">
        <f>IF(AND(D301&lt;=Jaaroverzicht!$G$1,D302&gt;Jaaroverzicht!$G$1),IF(B302=0,0,7%*(B302-(D302-Jaaroverzicht!$G$1))),IF(D302&gt;Jaaroverzicht!$G$1,0,7%*B302))</f>
        <v>0</v>
      </c>
    </row>
    <row r="303" spans="1:5" x14ac:dyDescent="0.2">
      <c r="A303" s="144">
        <f>'KS 5'!C15</f>
        <v>0</v>
      </c>
      <c r="B303" s="144">
        <f>'KS 5'!D15</f>
        <v>0</v>
      </c>
      <c r="C303" s="144">
        <f>'KS 5'!E15</f>
        <v>0</v>
      </c>
      <c r="D303" s="144">
        <f t="shared" si="4"/>
        <v>0</v>
      </c>
      <c r="E303" s="146">
        <f>IF(AND(D302&lt;=Jaaroverzicht!$G$1,D303&gt;Jaaroverzicht!$G$1),IF(B303=0,0,7%*(B303-(D303-Jaaroverzicht!$G$1))),IF(D303&gt;Jaaroverzicht!$G$1,0,7%*B303))</f>
        <v>0</v>
      </c>
    </row>
    <row r="304" spans="1:5" x14ac:dyDescent="0.2">
      <c r="A304" s="144">
        <f>'KS 5'!C16</f>
        <v>0</v>
      </c>
      <c r="B304" s="144">
        <f>'KS 5'!D16</f>
        <v>0</v>
      </c>
      <c r="C304" s="144">
        <f>'KS 5'!E16</f>
        <v>0</v>
      </c>
      <c r="D304" s="144">
        <f t="shared" si="4"/>
        <v>0</v>
      </c>
      <c r="E304" s="146">
        <f>IF(AND(D303&lt;=Jaaroverzicht!$G$1,D304&gt;Jaaroverzicht!$G$1),IF(B304=0,0,7%*(B304-(D304-Jaaroverzicht!$G$1))),IF(D304&gt;Jaaroverzicht!$G$1,0,7%*B304))</f>
        <v>0</v>
      </c>
    </row>
    <row r="305" spans="1:5" x14ac:dyDescent="0.2">
      <c r="A305" s="144">
        <f>'KS 5'!C17</f>
        <v>0</v>
      </c>
      <c r="B305" s="144">
        <f>'KS 5'!D17</f>
        <v>0</v>
      </c>
      <c r="C305" s="144">
        <f>'KS 5'!E17</f>
        <v>0</v>
      </c>
      <c r="D305" s="144">
        <f t="shared" si="4"/>
        <v>0</v>
      </c>
      <c r="E305" s="146">
        <f>IF(AND(D304&lt;=Jaaroverzicht!$G$1,D305&gt;Jaaroverzicht!$G$1),IF(B305=0,0,7%*(B305-(D305-Jaaroverzicht!$G$1))),IF(D305&gt;Jaaroverzicht!$G$1,0,7%*B305))</f>
        <v>0</v>
      </c>
    </row>
    <row r="306" spans="1:5" x14ac:dyDescent="0.2">
      <c r="A306" s="144">
        <f>'KS 5'!C18</f>
        <v>0</v>
      </c>
      <c r="B306" s="144">
        <f>'KS 5'!D18</f>
        <v>0</v>
      </c>
      <c r="C306" s="144">
        <f>'KS 5'!E18</f>
        <v>0</v>
      </c>
      <c r="D306" s="144">
        <f t="shared" si="4"/>
        <v>0</v>
      </c>
      <c r="E306" s="146">
        <f>IF(AND(D305&lt;=Jaaroverzicht!$G$1,D306&gt;Jaaroverzicht!$G$1),IF(B306=0,0,7%*(B306-(D306-Jaaroverzicht!$G$1))),IF(D306&gt;Jaaroverzicht!$G$1,0,7%*B306))</f>
        <v>0</v>
      </c>
    </row>
    <row r="307" spans="1:5" x14ac:dyDescent="0.2">
      <c r="A307" s="144">
        <f>'KS 5'!C19</f>
        <v>0</v>
      </c>
      <c r="B307" s="144">
        <f>'KS 5'!D19</f>
        <v>0</v>
      </c>
      <c r="C307" s="144">
        <f>'KS 5'!E19</f>
        <v>0</v>
      </c>
      <c r="D307" s="144">
        <f t="shared" si="4"/>
        <v>0</v>
      </c>
      <c r="E307" s="146">
        <f>IF(AND(D306&lt;=Jaaroverzicht!$G$1,D307&gt;Jaaroverzicht!$G$1),IF(B307=0,0,7%*(B307-(D307-Jaaroverzicht!$G$1))),IF(D307&gt;Jaaroverzicht!$G$1,0,7%*B307))</f>
        <v>0</v>
      </c>
    </row>
    <row r="308" spans="1:5" x14ac:dyDescent="0.2">
      <c r="A308" s="144">
        <f>'KS 5'!C20</f>
        <v>0</v>
      </c>
      <c r="B308" s="144">
        <f>'KS 5'!D20</f>
        <v>0</v>
      </c>
      <c r="C308" s="144">
        <f>'KS 5'!E20</f>
        <v>0</v>
      </c>
      <c r="D308" s="144">
        <f t="shared" si="4"/>
        <v>0</v>
      </c>
      <c r="E308" s="146">
        <f>IF(AND(D307&lt;=Jaaroverzicht!$G$1,D308&gt;Jaaroverzicht!$G$1),IF(B308=0,0,7%*(B308-(D308-Jaaroverzicht!$G$1))),IF(D308&gt;Jaaroverzicht!$G$1,0,7%*B308))</f>
        <v>0</v>
      </c>
    </row>
    <row r="309" spans="1:5" x14ac:dyDescent="0.2">
      <c r="A309" s="144">
        <f>'KS 5'!C21</f>
        <v>0</v>
      </c>
      <c r="B309" s="144">
        <f>'KS 5'!D21</f>
        <v>0</v>
      </c>
      <c r="C309" s="144">
        <f>'KS 5'!E21</f>
        <v>0</v>
      </c>
      <c r="D309" s="144">
        <f t="shared" si="4"/>
        <v>0</v>
      </c>
      <c r="E309" s="146">
        <f>IF(AND(D308&lt;=Jaaroverzicht!$G$1,D309&gt;Jaaroverzicht!$G$1),IF(B309=0,0,7%*(B309-(D309-Jaaroverzicht!$G$1))),IF(D309&gt;Jaaroverzicht!$G$1,0,7%*B309))</f>
        <v>0</v>
      </c>
    </row>
    <row r="310" spans="1:5" x14ac:dyDescent="0.2">
      <c r="A310" s="144">
        <f>'KS 5'!C22</f>
        <v>0</v>
      </c>
      <c r="B310" s="144">
        <f>'KS 5'!D22</f>
        <v>0</v>
      </c>
      <c r="C310" s="144">
        <f>'KS 5'!E22</f>
        <v>0</v>
      </c>
      <c r="D310" s="144">
        <f t="shared" si="4"/>
        <v>0</v>
      </c>
      <c r="E310" s="146">
        <f>IF(AND(D309&lt;=Jaaroverzicht!$G$1,D310&gt;Jaaroverzicht!$G$1),IF(B310=0,0,7%*(B310-(D310-Jaaroverzicht!$G$1))),IF(D310&gt;Jaaroverzicht!$G$1,0,7%*B310))</f>
        <v>0</v>
      </c>
    </row>
    <row r="311" spans="1:5" x14ac:dyDescent="0.2">
      <c r="A311" s="144">
        <f>'KS 5'!C23</f>
        <v>0</v>
      </c>
      <c r="B311" s="144">
        <f>'KS 5'!D23</f>
        <v>0</v>
      </c>
      <c r="C311" s="144">
        <f>'KS 5'!E23</f>
        <v>0</v>
      </c>
      <c r="D311" s="144">
        <f t="shared" si="4"/>
        <v>0</v>
      </c>
      <c r="E311" s="146">
        <f>IF(AND(D310&lt;=Jaaroverzicht!$G$1,D311&gt;Jaaroverzicht!$G$1),IF(B311=0,0,7%*(B311-(D311-Jaaroverzicht!$G$1))),IF(D311&gt;Jaaroverzicht!$G$1,0,7%*B311))</f>
        <v>0</v>
      </c>
    </row>
    <row r="312" spans="1:5" x14ac:dyDescent="0.2">
      <c r="A312" s="144">
        <f>'KS 5'!C24</f>
        <v>0</v>
      </c>
      <c r="B312" s="144">
        <f>'KS 5'!D24</f>
        <v>0</v>
      </c>
      <c r="C312" s="144">
        <f>'KS 5'!E24</f>
        <v>0</v>
      </c>
      <c r="D312" s="144">
        <f t="shared" si="4"/>
        <v>0</v>
      </c>
      <c r="E312" s="146">
        <f>IF(AND(D311&lt;=Jaaroverzicht!$G$1,D312&gt;Jaaroverzicht!$G$1),IF(B312=0,0,7%*(B312-(D312-Jaaroverzicht!$G$1))),IF(D312&gt;Jaaroverzicht!$G$1,0,7%*B312))</f>
        <v>0</v>
      </c>
    </row>
    <row r="313" spans="1:5" x14ac:dyDescent="0.2">
      <c r="A313" s="144">
        <f>'KS 5'!C25</f>
        <v>0</v>
      </c>
      <c r="B313" s="144">
        <f>'KS 5'!D25</f>
        <v>0</v>
      </c>
      <c r="C313" s="144">
        <f>'KS 5'!E25</f>
        <v>0</v>
      </c>
      <c r="D313" s="144">
        <f t="shared" si="4"/>
        <v>0</v>
      </c>
      <c r="E313" s="146">
        <f>IF(AND(D312&lt;=Jaaroverzicht!$G$1,D313&gt;Jaaroverzicht!$G$1),IF(B313=0,0,7%*(B313-(D313-Jaaroverzicht!$G$1))),IF(D313&gt;Jaaroverzicht!$G$1,0,7%*B313))</f>
        <v>0</v>
      </c>
    </row>
    <row r="314" spans="1:5" x14ac:dyDescent="0.2">
      <c r="A314" s="144">
        <f>'KS 5'!C26</f>
        <v>0</v>
      </c>
      <c r="B314" s="144">
        <f>'KS 5'!D26</f>
        <v>0</v>
      </c>
      <c r="C314" s="144">
        <f>'KS 5'!E26</f>
        <v>0</v>
      </c>
      <c r="D314" s="144">
        <f t="shared" si="4"/>
        <v>0</v>
      </c>
      <c r="E314" s="146">
        <f>IF(AND(D313&lt;=Jaaroverzicht!$G$1,D314&gt;Jaaroverzicht!$G$1),IF(B314=0,0,7%*(B314-(D314-Jaaroverzicht!$G$1))),IF(D314&gt;Jaaroverzicht!$G$1,0,7%*B314))</f>
        <v>0</v>
      </c>
    </row>
    <row r="315" spans="1:5" x14ac:dyDescent="0.2">
      <c r="A315" s="144">
        <f>'KS 5'!C27</f>
        <v>0</v>
      </c>
      <c r="B315" s="144">
        <f>'KS 5'!D27</f>
        <v>0</v>
      </c>
      <c r="C315" s="144">
        <f>'KS 5'!E27</f>
        <v>0</v>
      </c>
      <c r="D315" s="144">
        <f t="shared" si="4"/>
        <v>0</v>
      </c>
      <c r="E315" s="146">
        <f>IF(AND(D314&lt;=Jaaroverzicht!$G$1,D315&gt;Jaaroverzicht!$G$1),IF(B315=0,0,7%*(B315-(D315-Jaaroverzicht!$G$1))),IF(D315&gt;Jaaroverzicht!$G$1,0,7%*B315))</f>
        <v>0</v>
      </c>
    </row>
    <row r="316" spans="1:5" x14ac:dyDescent="0.2">
      <c r="A316" s="144">
        <f>'KS 5'!C28</f>
        <v>0</v>
      </c>
      <c r="B316" s="144">
        <f>'KS 5'!D28</f>
        <v>0</v>
      </c>
      <c r="C316" s="144">
        <f>'KS 5'!E28</f>
        <v>0</v>
      </c>
      <c r="D316" s="144">
        <f t="shared" si="4"/>
        <v>0</v>
      </c>
      <c r="E316" s="146">
        <f>IF(AND(D315&lt;=Jaaroverzicht!$G$1,D316&gt;Jaaroverzicht!$G$1),IF(B316=0,0,7%*(B316-(D316-Jaaroverzicht!$G$1))),IF(D316&gt;Jaaroverzicht!$G$1,0,7%*B316))</f>
        <v>0</v>
      </c>
    </row>
    <row r="317" spans="1:5" x14ac:dyDescent="0.2">
      <c r="A317" s="144">
        <f>'KS 5'!C31</f>
        <v>0</v>
      </c>
      <c r="B317" s="144">
        <f>'KS 5'!D31</f>
        <v>0</v>
      </c>
      <c r="C317" s="144">
        <f>'KS 5'!E31</f>
        <v>0</v>
      </c>
      <c r="D317" s="144">
        <f t="shared" si="4"/>
        <v>0</v>
      </c>
      <c r="E317" s="146">
        <f>IF(AND(D316&lt;=Jaaroverzicht!$G$1,D317&gt;Jaaroverzicht!$G$1),IF(B317=0,0,7%*(B317-(D317-Jaaroverzicht!$G$1))),IF(D317&gt;Jaaroverzicht!$G$1,0,7%*B317))</f>
        <v>0</v>
      </c>
    </row>
    <row r="318" spans="1:5" x14ac:dyDescent="0.2">
      <c r="A318" s="144">
        <f>'KS 5'!C32</f>
        <v>0</v>
      </c>
      <c r="B318" s="144">
        <f>'KS 5'!D32</f>
        <v>0</v>
      </c>
      <c r="C318" s="144">
        <f>'KS 5'!E32</f>
        <v>0</v>
      </c>
      <c r="D318" s="144">
        <f t="shared" si="4"/>
        <v>0</v>
      </c>
      <c r="E318" s="146">
        <f>IF(AND(D317&lt;=Jaaroverzicht!$G$1,D318&gt;Jaaroverzicht!$G$1),IF(B318=0,0,7%*(B318-(D318-Jaaroverzicht!$G$1))),IF(D318&gt;Jaaroverzicht!$G$1,0,7%*B318))</f>
        <v>0</v>
      </c>
    </row>
    <row r="319" spans="1:5" x14ac:dyDescent="0.2">
      <c r="A319" s="144">
        <f>'KS 5'!C33</f>
        <v>0</v>
      </c>
      <c r="B319" s="144">
        <f>'KS 5'!D33</f>
        <v>0</v>
      </c>
      <c r="C319" s="144">
        <f>'KS 5'!E33</f>
        <v>0</v>
      </c>
      <c r="D319" s="144">
        <f t="shared" si="4"/>
        <v>0</v>
      </c>
      <c r="E319" s="146">
        <f>IF(AND(D318&lt;=Jaaroverzicht!$G$1,D319&gt;Jaaroverzicht!$G$1),IF(B319=0,0,7%*(B319-(D319-Jaaroverzicht!$G$1))),IF(D319&gt;Jaaroverzicht!$G$1,0,7%*B319))</f>
        <v>0</v>
      </c>
    </row>
    <row r="320" spans="1:5" x14ac:dyDescent="0.2">
      <c r="A320" s="144">
        <f>'KS 5'!C34</f>
        <v>0</v>
      </c>
      <c r="B320" s="144">
        <f>'KS 5'!D34</f>
        <v>0</v>
      </c>
      <c r="C320" s="144">
        <f>'KS 5'!E34</f>
        <v>0</v>
      </c>
      <c r="D320" s="144">
        <f t="shared" si="4"/>
        <v>0</v>
      </c>
      <c r="E320" s="146">
        <f>IF(AND(D319&lt;=Jaaroverzicht!$G$1,D320&gt;Jaaroverzicht!$G$1),IF(B320=0,0,7%*(B320-(D320-Jaaroverzicht!$G$1))),IF(D320&gt;Jaaroverzicht!$G$1,0,7%*B320))</f>
        <v>0</v>
      </c>
    </row>
    <row r="321" spans="1:5" x14ac:dyDescent="0.2">
      <c r="A321" s="144">
        <f>'KS 5'!C35</f>
        <v>0</v>
      </c>
      <c r="B321" s="144">
        <f>'KS 5'!D35</f>
        <v>0</v>
      </c>
      <c r="C321" s="144">
        <f>'KS 5'!E35</f>
        <v>0</v>
      </c>
      <c r="D321" s="144">
        <f t="shared" si="4"/>
        <v>0</v>
      </c>
      <c r="E321" s="146">
        <f>IF(AND(D320&lt;=Jaaroverzicht!$G$1,D321&gt;Jaaroverzicht!$G$1),IF(B321=0,0,7%*(B321-(D321-Jaaroverzicht!$G$1))),IF(D321&gt;Jaaroverzicht!$G$1,0,7%*B321))</f>
        <v>0</v>
      </c>
    </row>
    <row r="322" spans="1:5" x14ac:dyDescent="0.2">
      <c r="A322" s="144">
        <f>'KS 5'!C36</f>
        <v>0</v>
      </c>
      <c r="B322" s="144">
        <f>'KS 5'!D36</f>
        <v>0</v>
      </c>
      <c r="C322" s="144">
        <f>'KS 5'!E36</f>
        <v>0</v>
      </c>
      <c r="D322" s="144">
        <f t="shared" si="4"/>
        <v>0</v>
      </c>
      <c r="E322" s="146">
        <f>IF(AND(D321&lt;=Jaaroverzicht!$G$1,D322&gt;Jaaroverzicht!$G$1),IF(B322=0,0,7%*(B322-(D322-Jaaroverzicht!$G$1))),IF(D322&gt;Jaaroverzicht!$G$1,0,7%*B322))</f>
        <v>0</v>
      </c>
    </row>
    <row r="323" spans="1:5" x14ac:dyDescent="0.2">
      <c r="A323" s="144">
        <f>'KS 5'!C37</f>
        <v>0</v>
      </c>
      <c r="B323" s="144">
        <f>'KS 5'!D37</f>
        <v>0</v>
      </c>
      <c r="C323" s="144">
        <f>'KS 5'!E37</f>
        <v>0</v>
      </c>
      <c r="D323" s="144">
        <f t="shared" ref="D323:D386" si="5">SUM(D322,A323:C323)</f>
        <v>0</v>
      </c>
      <c r="E323" s="146">
        <f>IF(AND(D322&lt;=Jaaroverzicht!$G$1,D323&gt;Jaaroverzicht!$G$1),IF(B323=0,0,7%*(B323-(D323-Jaaroverzicht!$G$1))),IF(D323&gt;Jaaroverzicht!$G$1,0,7%*B323))</f>
        <v>0</v>
      </c>
    </row>
    <row r="324" spans="1:5" x14ac:dyDescent="0.2">
      <c r="A324" s="144">
        <f>'KS 5'!C38</f>
        <v>0</v>
      </c>
      <c r="B324" s="144">
        <f>'KS 5'!D38</f>
        <v>0</v>
      </c>
      <c r="C324" s="144">
        <f>'KS 5'!E38</f>
        <v>0</v>
      </c>
      <c r="D324" s="144">
        <f t="shared" si="5"/>
        <v>0</v>
      </c>
      <c r="E324" s="146">
        <f>IF(AND(D323&lt;=Jaaroverzicht!$G$1,D324&gt;Jaaroverzicht!$G$1),IF(B324=0,0,7%*(B324-(D324-Jaaroverzicht!$G$1))),IF(D324&gt;Jaaroverzicht!$G$1,0,7%*B324))</f>
        <v>0</v>
      </c>
    </row>
    <row r="325" spans="1:5" x14ac:dyDescent="0.2">
      <c r="A325" s="144">
        <f>'KS 5'!C39</f>
        <v>0</v>
      </c>
      <c r="B325" s="144">
        <f>'KS 5'!D39</f>
        <v>0</v>
      </c>
      <c r="C325" s="144">
        <f>'KS 5'!E39</f>
        <v>0</v>
      </c>
      <c r="D325" s="144">
        <f t="shared" si="5"/>
        <v>0</v>
      </c>
      <c r="E325" s="146">
        <f>IF(AND(D324&lt;=Jaaroverzicht!$G$1,D325&gt;Jaaroverzicht!$G$1),IF(B325=0,0,7%*(B325-(D325-Jaaroverzicht!$G$1))),IF(D325&gt;Jaaroverzicht!$G$1,0,7%*B325))</f>
        <v>0</v>
      </c>
    </row>
    <row r="326" spans="1:5" x14ac:dyDescent="0.2">
      <c r="A326" s="144">
        <f>'KS 5'!C40</f>
        <v>0</v>
      </c>
      <c r="B326" s="144">
        <f>'KS 5'!D40</f>
        <v>0</v>
      </c>
      <c r="C326" s="144">
        <f>'KS 5'!E40</f>
        <v>0</v>
      </c>
      <c r="D326" s="144">
        <f t="shared" si="5"/>
        <v>0</v>
      </c>
      <c r="E326" s="146">
        <f>IF(AND(D325&lt;=Jaaroverzicht!$G$1,D326&gt;Jaaroverzicht!$G$1),IF(B326=0,0,7%*(B326-(D326-Jaaroverzicht!$G$1))),IF(D326&gt;Jaaroverzicht!$G$1,0,7%*B326))</f>
        <v>0</v>
      </c>
    </row>
    <row r="327" spans="1:5" x14ac:dyDescent="0.2">
      <c r="A327" s="144">
        <f>'KS 5'!C41</f>
        <v>0</v>
      </c>
      <c r="B327" s="144">
        <f>'KS 5'!D41</f>
        <v>0</v>
      </c>
      <c r="C327" s="144">
        <f>'KS 5'!E41</f>
        <v>0</v>
      </c>
      <c r="D327" s="144">
        <f t="shared" si="5"/>
        <v>0</v>
      </c>
      <c r="E327" s="146">
        <f>IF(AND(D326&lt;=Jaaroverzicht!$G$1,D327&gt;Jaaroverzicht!$G$1),IF(B327=0,0,7%*(B327-(D327-Jaaroverzicht!$G$1))),IF(D327&gt;Jaaroverzicht!$G$1,0,7%*B327))</f>
        <v>0</v>
      </c>
    </row>
    <row r="328" spans="1:5" x14ac:dyDescent="0.2">
      <c r="A328" s="144">
        <f>'KS 5'!C42</f>
        <v>0</v>
      </c>
      <c r="B328" s="144">
        <f>'KS 5'!D42</f>
        <v>0</v>
      </c>
      <c r="C328" s="144">
        <f>'KS 5'!E42</f>
        <v>0</v>
      </c>
      <c r="D328" s="144">
        <f t="shared" si="5"/>
        <v>0</v>
      </c>
      <c r="E328" s="146">
        <f>IF(AND(D327&lt;=Jaaroverzicht!$G$1,D328&gt;Jaaroverzicht!$G$1),IF(B328=0,0,7%*(B328-(D328-Jaaroverzicht!$G$1))),IF(D328&gt;Jaaroverzicht!$G$1,0,7%*B328))</f>
        <v>0</v>
      </c>
    </row>
    <row r="329" spans="1:5" x14ac:dyDescent="0.2">
      <c r="A329" s="144">
        <f>'KS 5'!C43</f>
        <v>0</v>
      </c>
      <c r="B329" s="144">
        <f>'KS 5'!D43</f>
        <v>0</v>
      </c>
      <c r="C329" s="144">
        <f>'KS 5'!E43</f>
        <v>0</v>
      </c>
      <c r="D329" s="144">
        <f t="shared" si="5"/>
        <v>0</v>
      </c>
      <c r="E329" s="146">
        <f>IF(AND(D328&lt;=Jaaroverzicht!$G$1,D329&gt;Jaaroverzicht!$G$1),IF(B329=0,0,7%*(B329-(D329-Jaaroverzicht!$G$1))),IF(D329&gt;Jaaroverzicht!$G$1,0,7%*B329))</f>
        <v>0</v>
      </c>
    </row>
    <row r="330" spans="1:5" x14ac:dyDescent="0.2">
      <c r="A330" s="144">
        <f>'KS 5'!C44</f>
        <v>0</v>
      </c>
      <c r="B330" s="144">
        <f>'KS 5'!D44</f>
        <v>0</v>
      </c>
      <c r="C330" s="144">
        <f>'KS 5'!E44</f>
        <v>0</v>
      </c>
      <c r="D330" s="144">
        <f t="shared" si="5"/>
        <v>0</v>
      </c>
      <c r="E330" s="146">
        <f>IF(AND(D329&lt;=Jaaroverzicht!$G$1,D330&gt;Jaaroverzicht!$G$1),IF(B330=0,0,7%*(B330-(D330-Jaaroverzicht!$G$1))),IF(D330&gt;Jaaroverzicht!$G$1,0,7%*B330))</f>
        <v>0</v>
      </c>
    </row>
    <row r="331" spans="1:5" x14ac:dyDescent="0.2">
      <c r="A331" s="144">
        <f>'KS 5'!C45</f>
        <v>0</v>
      </c>
      <c r="B331" s="144">
        <f>'KS 5'!D45</f>
        <v>0</v>
      </c>
      <c r="C331" s="144">
        <f>'KS 5'!E45</f>
        <v>0</v>
      </c>
      <c r="D331" s="144">
        <f t="shared" si="5"/>
        <v>0</v>
      </c>
      <c r="E331" s="146">
        <f>IF(AND(D330&lt;=Jaaroverzicht!$G$1,D331&gt;Jaaroverzicht!$G$1),IF(B331=0,0,7%*(B331-(D331-Jaaroverzicht!$G$1))),IF(D331&gt;Jaaroverzicht!$G$1,0,7%*B331))</f>
        <v>0</v>
      </c>
    </row>
    <row r="332" spans="1:5" x14ac:dyDescent="0.2">
      <c r="A332" s="144">
        <f>'KS 5'!C46</f>
        <v>0</v>
      </c>
      <c r="B332" s="144">
        <f>'KS 5'!D46</f>
        <v>0</v>
      </c>
      <c r="C332" s="144">
        <f>'KS 5'!E46</f>
        <v>0</v>
      </c>
      <c r="D332" s="144">
        <f t="shared" si="5"/>
        <v>0</v>
      </c>
      <c r="E332" s="146">
        <f>IF(AND(D331&lt;=Jaaroverzicht!$G$1,D332&gt;Jaaroverzicht!$G$1),IF(B332=0,0,7%*(B332-(D332-Jaaroverzicht!$G$1))),IF(D332&gt;Jaaroverzicht!$G$1,0,7%*B332))</f>
        <v>0</v>
      </c>
    </row>
    <row r="333" spans="1:5" x14ac:dyDescent="0.2">
      <c r="A333" s="144">
        <f>'KS 5'!C47</f>
        <v>0</v>
      </c>
      <c r="B333" s="144">
        <f>'KS 5'!D47</f>
        <v>0</v>
      </c>
      <c r="C333" s="144">
        <f>'KS 5'!E47</f>
        <v>0</v>
      </c>
      <c r="D333" s="144">
        <f t="shared" si="5"/>
        <v>0</v>
      </c>
      <c r="E333" s="146">
        <f>IF(AND(D332&lt;=Jaaroverzicht!$G$1,D333&gt;Jaaroverzicht!$G$1),IF(B333=0,0,7%*(B333-(D333-Jaaroverzicht!$G$1))),IF(D333&gt;Jaaroverzicht!$G$1,0,7%*B333))</f>
        <v>0</v>
      </c>
    </row>
    <row r="334" spans="1:5" x14ac:dyDescent="0.2">
      <c r="A334" s="144">
        <f>'KS 5'!C48</f>
        <v>0</v>
      </c>
      <c r="B334" s="144">
        <f>'KS 5'!D48</f>
        <v>0</v>
      </c>
      <c r="C334" s="144">
        <f>'KS 5'!E48</f>
        <v>0</v>
      </c>
      <c r="D334" s="144">
        <f t="shared" si="5"/>
        <v>0</v>
      </c>
      <c r="E334" s="146">
        <f>IF(AND(D333&lt;=Jaaroverzicht!$G$1,D334&gt;Jaaroverzicht!$G$1),IF(B334=0,0,7%*(B334-(D334-Jaaroverzicht!$G$1))),IF(D334&gt;Jaaroverzicht!$G$1,0,7%*B334))</f>
        <v>0</v>
      </c>
    </row>
    <row r="335" spans="1:5" x14ac:dyDescent="0.2">
      <c r="A335" s="144">
        <f>'KS 5'!C49</f>
        <v>0</v>
      </c>
      <c r="B335" s="144">
        <f>'KS 5'!D49</f>
        <v>0</v>
      </c>
      <c r="C335" s="144">
        <f>'KS 5'!E49</f>
        <v>0</v>
      </c>
      <c r="D335" s="144">
        <f t="shared" si="5"/>
        <v>0</v>
      </c>
      <c r="E335" s="146">
        <f>IF(AND(D334&lt;=Jaaroverzicht!$G$1,D335&gt;Jaaroverzicht!$G$1),IF(B335=0,0,7%*(B335-(D335-Jaaroverzicht!$G$1))),IF(D335&gt;Jaaroverzicht!$G$1,0,7%*B335))</f>
        <v>0</v>
      </c>
    </row>
    <row r="336" spans="1:5" x14ac:dyDescent="0.2">
      <c r="A336" s="144">
        <f>'KS 5'!C50</f>
        <v>0</v>
      </c>
      <c r="B336" s="144">
        <f>'KS 5'!D50</f>
        <v>0</v>
      </c>
      <c r="C336" s="144">
        <f>'KS 5'!E50</f>
        <v>0</v>
      </c>
      <c r="D336" s="144">
        <f t="shared" si="5"/>
        <v>0</v>
      </c>
      <c r="E336" s="146">
        <f>IF(AND(D335&lt;=Jaaroverzicht!$G$1,D336&gt;Jaaroverzicht!$G$1),IF(B336=0,0,7%*(B336-(D336-Jaaroverzicht!$G$1))),IF(D336&gt;Jaaroverzicht!$G$1,0,7%*B336))</f>
        <v>0</v>
      </c>
    </row>
    <row r="337" spans="1:5" x14ac:dyDescent="0.2">
      <c r="A337" s="144">
        <f>'KS 5'!C51</f>
        <v>0</v>
      </c>
      <c r="B337" s="144">
        <f>'KS 5'!D51</f>
        <v>0</v>
      </c>
      <c r="C337" s="144">
        <f>'KS 5'!E51</f>
        <v>0</v>
      </c>
      <c r="D337" s="144">
        <f t="shared" si="5"/>
        <v>0</v>
      </c>
      <c r="E337" s="146">
        <f>IF(AND(D336&lt;=Jaaroverzicht!$G$1,D337&gt;Jaaroverzicht!$G$1),IF(B337=0,0,7%*(B337-(D337-Jaaroverzicht!$G$1))),IF(D337&gt;Jaaroverzicht!$G$1,0,7%*B337))</f>
        <v>0</v>
      </c>
    </row>
    <row r="338" spans="1:5" x14ac:dyDescent="0.2">
      <c r="A338" s="144">
        <f>'KS 5'!C52</f>
        <v>0</v>
      </c>
      <c r="B338" s="144">
        <f>'KS 5'!D52</f>
        <v>0</v>
      </c>
      <c r="C338" s="144">
        <f>'KS 5'!E52</f>
        <v>0</v>
      </c>
      <c r="D338" s="144">
        <f t="shared" si="5"/>
        <v>0</v>
      </c>
      <c r="E338" s="146">
        <f>IF(AND(D337&lt;=Jaaroverzicht!$G$1,D338&gt;Jaaroverzicht!$G$1),IF(B338=0,0,7%*(B338-(D338-Jaaroverzicht!$G$1))),IF(D338&gt;Jaaroverzicht!$G$1,0,7%*B338))</f>
        <v>0</v>
      </c>
    </row>
    <row r="339" spans="1:5" x14ac:dyDescent="0.2">
      <c r="A339" s="144">
        <f>'KS 5'!C53</f>
        <v>0</v>
      </c>
      <c r="B339" s="144">
        <f>'KS 5'!D53</f>
        <v>0</v>
      </c>
      <c r="C339" s="144">
        <f>'KS 5'!E53</f>
        <v>0</v>
      </c>
      <c r="D339" s="144">
        <f t="shared" si="5"/>
        <v>0</v>
      </c>
      <c r="E339" s="146">
        <f>IF(AND(D338&lt;=Jaaroverzicht!$G$1,D339&gt;Jaaroverzicht!$G$1),IF(B339=0,0,7%*(B339-(D339-Jaaroverzicht!$G$1))),IF(D339&gt;Jaaroverzicht!$G$1,0,7%*B339))</f>
        <v>0</v>
      </c>
    </row>
    <row r="340" spans="1:5" x14ac:dyDescent="0.2">
      <c r="A340" s="144">
        <f>'KS 5'!C54</f>
        <v>0</v>
      </c>
      <c r="B340" s="144">
        <f>'KS 5'!D54</f>
        <v>0</v>
      </c>
      <c r="C340" s="144">
        <f>'KS 5'!E54</f>
        <v>0</v>
      </c>
      <c r="D340" s="144">
        <f t="shared" si="5"/>
        <v>0</v>
      </c>
      <c r="E340" s="146">
        <f>IF(AND(D339&lt;=Jaaroverzicht!$G$1,D340&gt;Jaaroverzicht!$G$1),IF(B340=0,0,7%*(B340-(D340-Jaaroverzicht!$G$1))),IF(D340&gt;Jaaroverzicht!$G$1,0,7%*B340))</f>
        <v>0</v>
      </c>
    </row>
    <row r="341" spans="1:5" x14ac:dyDescent="0.2">
      <c r="A341" s="144">
        <f>'KS 5'!C55</f>
        <v>0</v>
      </c>
      <c r="B341" s="144">
        <f>'KS 5'!D55</f>
        <v>0</v>
      </c>
      <c r="C341" s="144">
        <f>'KS 5'!E55</f>
        <v>0</v>
      </c>
      <c r="D341" s="144">
        <f t="shared" si="5"/>
        <v>0</v>
      </c>
      <c r="E341" s="146">
        <f>IF(AND(D340&lt;=Jaaroverzicht!$G$1,D341&gt;Jaaroverzicht!$G$1),IF(B341=0,0,7%*(B341-(D341-Jaaroverzicht!$G$1))),IF(D341&gt;Jaaroverzicht!$G$1,0,7%*B341))</f>
        <v>0</v>
      </c>
    </row>
    <row r="342" spans="1:5" x14ac:dyDescent="0.2">
      <c r="A342" s="144">
        <f>'KS 5'!C56</f>
        <v>0</v>
      </c>
      <c r="B342" s="144">
        <f>'KS 5'!D56</f>
        <v>0</v>
      </c>
      <c r="C342" s="144">
        <f>'KS 5'!E56</f>
        <v>0</v>
      </c>
      <c r="D342" s="144">
        <f t="shared" si="5"/>
        <v>0</v>
      </c>
      <c r="E342" s="146">
        <f>IF(AND(D341&lt;=Jaaroverzicht!$G$1,D342&gt;Jaaroverzicht!$G$1),IF(B342=0,0,7%*(B342-(D342-Jaaroverzicht!$G$1))),IF(D342&gt;Jaaroverzicht!$G$1,0,7%*B342))</f>
        <v>0</v>
      </c>
    </row>
    <row r="343" spans="1:5" x14ac:dyDescent="0.2">
      <c r="A343" s="144">
        <f>'KS 5'!C57</f>
        <v>0</v>
      </c>
      <c r="B343" s="144">
        <f>'KS 5'!D57</f>
        <v>0</v>
      </c>
      <c r="C343" s="144">
        <f>'KS 5'!E57</f>
        <v>0</v>
      </c>
      <c r="D343" s="144">
        <f t="shared" si="5"/>
        <v>0</v>
      </c>
      <c r="E343" s="146">
        <f>IF(AND(D342&lt;=Jaaroverzicht!$G$1,D343&gt;Jaaroverzicht!$G$1),IF(B343=0,0,7%*(B343-(D343-Jaaroverzicht!$G$1))),IF(D343&gt;Jaaroverzicht!$G$1,0,7%*B343))</f>
        <v>0</v>
      </c>
    </row>
    <row r="344" spans="1:5" x14ac:dyDescent="0.2">
      <c r="A344" s="144">
        <f>'KS 5'!C58</f>
        <v>0</v>
      </c>
      <c r="B344" s="144">
        <f>'KS 5'!D58</f>
        <v>0</v>
      </c>
      <c r="C344" s="144">
        <f>'KS 5'!E58</f>
        <v>0</v>
      </c>
      <c r="D344" s="144">
        <f t="shared" si="5"/>
        <v>0</v>
      </c>
      <c r="E344" s="146">
        <f>IF(AND(D343&lt;=Jaaroverzicht!$G$1,D344&gt;Jaaroverzicht!$G$1),IF(B344=0,0,7%*(B344-(D344-Jaaroverzicht!$G$1))),IF(D344&gt;Jaaroverzicht!$G$1,0,7%*B344))</f>
        <v>0</v>
      </c>
    </row>
    <row r="345" spans="1:5" x14ac:dyDescent="0.2">
      <c r="A345" s="144">
        <f>'KS 5'!C59</f>
        <v>0</v>
      </c>
      <c r="B345" s="144">
        <f>'KS 5'!D59</f>
        <v>0</v>
      </c>
      <c r="C345" s="144">
        <f>'KS 5'!E59</f>
        <v>0</v>
      </c>
      <c r="D345" s="144">
        <f t="shared" si="5"/>
        <v>0</v>
      </c>
      <c r="E345" s="146">
        <f>IF(AND(D344&lt;=Jaaroverzicht!$G$1,D345&gt;Jaaroverzicht!$G$1),IF(B345=0,0,7%*(B345-(D345-Jaaroverzicht!$G$1))),IF(D345&gt;Jaaroverzicht!$G$1,0,7%*B345))</f>
        <v>0</v>
      </c>
    </row>
    <row r="346" spans="1:5" x14ac:dyDescent="0.2">
      <c r="A346" s="144">
        <f>'KS 5'!C62</f>
        <v>0</v>
      </c>
      <c r="B346" s="144">
        <f>'KS 5'!D62</f>
        <v>0</v>
      </c>
      <c r="C346" s="144">
        <f>'KS 5'!E62</f>
        <v>0</v>
      </c>
      <c r="D346" s="144">
        <f t="shared" si="5"/>
        <v>0</v>
      </c>
      <c r="E346" s="146">
        <f>IF(AND(D345&lt;=Jaaroverzicht!$G$1,D346&gt;Jaaroverzicht!$G$1),IF(B346=0,0,7%*(B346-(D346-Jaaroverzicht!$G$1))),IF(D346&gt;Jaaroverzicht!$G$1,0,7%*B346))</f>
        <v>0</v>
      </c>
    </row>
    <row r="347" spans="1:5" x14ac:dyDescent="0.2">
      <c r="A347" s="144">
        <f>'KS 5'!C63</f>
        <v>0</v>
      </c>
      <c r="B347" s="144">
        <f>'KS 5'!D63</f>
        <v>0</v>
      </c>
      <c r="C347" s="144">
        <f>'KS 5'!E63</f>
        <v>0</v>
      </c>
      <c r="D347" s="144">
        <f t="shared" si="5"/>
        <v>0</v>
      </c>
      <c r="E347" s="146">
        <f>IF(AND(D346&lt;=Jaaroverzicht!$G$1,D347&gt;Jaaroverzicht!$G$1),IF(B347=0,0,7%*(B347-(D347-Jaaroverzicht!$G$1))),IF(D347&gt;Jaaroverzicht!$G$1,0,7%*B347))</f>
        <v>0</v>
      </c>
    </row>
    <row r="348" spans="1:5" x14ac:dyDescent="0.2">
      <c r="A348" s="144">
        <f>'KS 5'!C64</f>
        <v>0</v>
      </c>
      <c r="B348" s="144">
        <f>'KS 5'!D64</f>
        <v>0</v>
      </c>
      <c r="C348" s="144">
        <f>'KS 5'!E64</f>
        <v>0</v>
      </c>
      <c r="D348" s="144">
        <f t="shared" si="5"/>
        <v>0</v>
      </c>
      <c r="E348" s="146">
        <f>IF(AND(D347&lt;=Jaaroverzicht!$G$1,D348&gt;Jaaroverzicht!$G$1),IF(B348=0,0,7%*(B348-(D348-Jaaroverzicht!$G$1))),IF(D348&gt;Jaaroverzicht!$G$1,0,7%*B348))</f>
        <v>0</v>
      </c>
    </row>
    <row r="349" spans="1:5" x14ac:dyDescent="0.2">
      <c r="A349" s="144">
        <f>'KS 5'!C65</f>
        <v>0</v>
      </c>
      <c r="B349" s="144">
        <f>'KS 5'!D65</f>
        <v>0</v>
      </c>
      <c r="C349" s="144">
        <f>'KS 5'!E65</f>
        <v>0</v>
      </c>
      <c r="D349" s="144">
        <f t="shared" si="5"/>
        <v>0</v>
      </c>
      <c r="E349" s="146">
        <f>IF(AND(D348&lt;=Jaaroverzicht!$G$1,D349&gt;Jaaroverzicht!$G$1),IF(B349=0,0,7%*(B349-(D349-Jaaroverzicht!$G$1))),IF(D349&gt;Jaaroverzicht!$G$1,0,7%*B349))</f>
        <v>0</v>
      </c>
    </row>
    <row r="350" spans="1:5" x14ac:dyDescent="0.2">
      <c r="A350" s="144">
        <f>'KS 5'!C66</f>
        <v>0</v>
      </c>
      <c r="B350" s="144">
        <f>'KS 5'!D66</f>
        <v>0</v>
      </c>
      <c r="C350" s="144">
        <f>'KS 5'!E66</f>
        <v>0</v>
      </c>
      <c r="D350" s="144">
        <f t="shared" si="5"/>
        <v>0</v>
      </c>
      <c r="E350" s="146">
        <f>IF(AND(D349&lt;=Jaaroverzicht!$G$1,D350&gt;Jaaroverzicht!$G$1),IF(B350=0,0,7%*(B350-(D350-Jaaroverzicht!$G$1))),IF(D350&gt;Jaaroverzicht!$G$1,0,7%*B350))</f>
        <v>0</v>
      </c>
    </row>
    <row r="351" spans="1:5" x14ac:dyDescent="0.2">
      <c r="A351" s="144">
        <f>'KS 5'!C67</f>
        <v>0</v>
      </c>
      <c r="B351" s="144">
        <f>'KS 5'!D67</f>
        <v>0</v>
      </c>
      <c r="C351" s="144">
        <f>'KS 5'!E67</f>
        <v>0</v>
      </c>
      <c r="D351" s="144">
        <f t="shared" si="5"/>
        <v>0</v>
      </c>
      <c r="E351" s="146">
        <f>IF(AND(D350&lt;=Jaaroverzicht!$G$1,D351&gt;Jaaroverzicht!$G$1),IF(B351=0,0,7%*(B351-(D351-Jaaroverzicht!$G$1))),IF(D351&gt;Jaaroverzicht!$G$1,0,7%*B351))</f>
        <v>0</v>
      </c>
    </row>
    <row r="352" spans="1:5" x14ac:dyDescent="0.2">
      <c r="A352" s="144">
        <f>'KS 5'!C68</f>
        <v>0</v>
      </c>
      <c r="B352" s="144">
        <f>'KS 5'!D68</f>
        <v>0</v>
      </c>
      <c r="C352" s="144">
        <f>'KS 5'!E68</f>
        <v>0</v>
      </c>
      <c r="D352" s="144">
        <f t="shared" si="5"/>
        <v>0</v>
      </c>
      <c r="E352" s="146">
        <f>IF(AND(D351&lt;=Jaaroverzicht!$G$1,D352&gt;Jaaroverzicht!$G$1),IF(B352=0,0,7%*(B352-(D352-Jaaroverzicht!$G$1))),IF(D352&gt;Jaaroverzicht!$G$1,0,7%*B352))</f>
        <v>0</v>
      </c>
    </row>
    <row r="353" spans="1:5" x14ac:dyDescent="0.2">
      <c r="A353" s="144">
        <f>'KS 5'!C69</f>
        <v>0</v>
      </c>
      <c r="B353" s="144">
        <f>'KS 5'!D69</f>
        <v>0</v>
      </c>
      <c r="C353" s="144">
        <f>'KS 5'!E69</f>
        <v>0</v>
      </c>
      <c r="D353" s="144">
        <f t="shared" si="5"/>
        <v>0</v>
      </c>
      <c r="E353" s="146">
        <f>IF(AND(D352&lt;=Jaaroverzicht!$G$1,D353&gt;Jaaroverzicht!$G$1),IF(B353=0,0,7%*(B353-(D353-Jaaroverzicht!$G$1))),IF(D353&gt;Jaaroverzicht!$G$1,0,7%*B353))</f>
        <v>0</v>
      </c>
    </row>
    <row r="354" spans="1:5" x14ac:dyDescent="0.2">
      <c r="A354" s="144">
        <f>'KS 5'!C70</f>
        <v>0</v>
      </c>
      <c r="B354" s="144">
        <f>'KS 5'!D70</f>
        <v>0</v>
      </c>
      <c r="C354" s="144">
        <f>'KS 5'!E70</f>
        <v>0</v>
      </c>
      <c r="D354" s="144">
        <f t="shared" si="5"/>
        <v>0</v>
      </c>
      <c r="E354" s="146">
        <f>IF(AND(D353&lt;=Jaaroverzicht!$G$1,D354&gt;Jaaroverzicht!$G$1),IF(B354=0,0,7%*(B354-(D354-Jaaroverzicht!$G$1))),IF(D354&gt;Jaaroverzicht!$G$1,0,7%*B354))</f>
        <v>0</v>
      </c>
    </row>
    <row r="355" spans="1:5" x14ac:dyDescent="0.2">
      <c r="A355" s="144">
        <f>'KS 5'!C71</f>
        <v>0</v>
      </c>
      <c r="B355" s="144">
        <f>'KS 5'!D71</f>
        <v>0</v>
      </c>
      <c r="C355" s="144">
        <f>'KS 5'!E71</f>
        <v>0</v>
      </c>
      <c r="D355" s="144">
        <f t="shared" si="5"/>
        <v>0</v>
      </c>
      <c r="E355" s="146">
        <f>IF(AND(D354&lt;=Jaaroverzicht!$G$1,D355&gt;Jaaroverzicht!$G$1),IF(B355=0,0,7%*(B355-(D355-Jaaroverzicht!$G$1))),IF(D355&gt;Jaaroverzicht!$G$1,0,7%*B355))</f>
        <v>0</v>
      </c>
    </row>
    <row r="356" spans="1:5" x14ac:dyDescent="0.2">
      <c r="A356" s="144">
        <f>'KS 5'!C72</f>
        <v>0</v>
      </c>
      <c r="B356" s="144">
        <f>'KS 5'!D72</f>
        <v>0</v>
      </c>
      <c r="C356" s="144">
        <f>'KS 5'!E72</f>
        <v>0</v>
      </c>
      <c r="D356" s="144">
        <f t="shared" si="5"/>
        <v>0</v>
      </c>
      <c r="E356" s="146">
        <f>IF(AND(D355&lt;=Jaaroverzicht!$G$1,D356&gt;Jaaroverzicht!$G$1),IF(B356=0,0,7%*(B356-(D356-Jaaroverzicht!$G$1))),IF(D356&gt;Jaaroverzicht!$G$1,0,7%*B356))</f>
        <v>0</v>
      </c>
    </row>
    <row r="357" spans="1:5" x14ac:dyDescent="0.2">
      <c r="A357" s="144">
        <f>'KS 5'!C73</f>
        <v>0</v>
      </c>
      <c r="B357" s="144">
        <f>'KS 5'!D73</f>
        <v>0</v>
      </c>
      <c r="C357" s="144">
        <f>'KS 5'!E73</f>
        <v>0</v>
      </c>
      <c r="D357" s="144">
        <f t="shared" si="5"/>
        <v>0</v>
      </c>
      <c r="E357" s="146">
        <f>IF(AND(D356&lt;=Jaaroverzicht!$G$1,D357&gt;Jaaroverzicht!$G$1),IF(B357=0,0,7%*(B357-(D357-Jaaroverzicht!$G$1))),IF(D357&gt;Jaaroverzicht!$G$1,0,7%*B357))</f>
        <v>0</v>
      </c>
    </row>
    <row r="358" spans="1:5" x14ac:dyDescent="0.2">
      <c r="A358" s="144">
        <f>'KS 5'!C74</f>
        <v>0</v>
      </c>
      <c r="B358" s="144">
        <f>'KS 5'!D74</f>
        <v>0</v>
      </c>
      <c r="C358" s="144">
        <f>'KS 5'!E74</f>
        <v>0</v>
      </c>
      <c r="D358" s="144">
        <f t="shared" si="5"/>
        <v>0</v>
      </c>
      <c r="E358" s="146">
        <f>IF(AND(D357&lt;=Jaaroverzicht!$G$1,D358&gt;Jaaroverzicht!$G$1),IF(B358=0,0,7%*(B358-(D358-Jaaroverzicht!$G$1))),IF(D358&gt;Jaaroverzicht!$G$1,0,7%*B358))</f>
        <v>0</v>
      </c>
    </row>
    <row r="359" spans="1:5" x14ac:dyDescent="0.2">
      <c r="A359" s="144">
        <f>'KS 5'!C75</f>
        <v>0</v>
      </c>
      <c r="B359" s="144">
        <f>'KS 5'!D75</f>
        <v>0</v>
      </c>
      <c r="C359" s="144">
        <f>'KS 5'!E75</f>
        <v>0</v>
      </c>
      <c r="D359" s="144">
        <f t="shared" si="5"/>
        <v>0</v>
      </c>
      <c r="E359" s="146">
        <f>IF(AND(D358&lt;=Jaaroverzicht!$G$1,D359&gt;Jaaroverzicht!$G$1),IF(B359=0,0,7%*(B359-(D359-Jaaroverzicht!$G$1))),IF(D359&gt;Jaaroverzicht!$G$1,0,7%*B359))</f>
        <v>0</v>
      </c>
    </row>
    <row r="360" spans="1:5" x14ac:dyDescent="0.2">
      <c r="A360" s="144">
        <f>'KS 5'!C76</f>
        <v>0</v>
      </c>
      <c r="B360" s="144">
        <f>'KS 5'!D76</f>
        <v>0</v>
      </c>
      <c r="C360" s="144">
        <f>'KS 5'!E76</f>
        <v>0</v>
      </c>
      <c r="D360" s="144">
        <f t="shared" si="5"/>
        <v>0</v>
      </c>
      <c r="E360" s="146">
        <f>IF(AND(D359&lt;=Jaaroverzicht!$G$1,D360&gt;Jaaroverzicht!$G$1),IF(B360=0,0,7%*(B360-(D360-Jaaroverzicht!$G$1))),IF(D360&gt;Jaaroverzicht!$G$1,0,7%*B360))</f>
        <v>0</v>
      </c>
    </row>
    <row r="361" spans="1:5" x14ac:dyDescent="0.2">
      <c r="A361" s="144">
        <f>'KS 5'!C77</f>
        <v>0</v>
      </c>
      <c r="B361" s="144">
        <f>'KS 5'!D77</f>
        <v>0</v>
      </c>
      <c r="C361" s="144">
        <f>'KS 5'!E77</f>
        <v>0</v>
      </c>
      <c r="D361" s="144">
        <f t="shared" si="5"/>
        <v>0</v>
      </c>
      <c r="E361" s="146">
        <f>IF(AND(D360&lt;=Jaaroverzicht!$G$1,D361&gt;Jaaroverzicht!$G$1),IF(B361=0,0,7%*(B361-(D361-Jaaroverzicht!$G$1))),IF(D361&gt;Jaaroverzicht!$G$1,0,7%*B361))</f>
        <v>0</v>
      </c>
    </row>
    <row r="362" spans="1:5" x14ac:dyDescent="0.2">
      <c r="A362" s="144">
        <f>'KS 5'!C78</f>
        <v>0</v>
      </c>
      <c r="B362" s="144">
        <f>'KS 5'!D78</f>
        <v>0</v>
      </c>
      <c r="C362" s="144">
        <f>'KS 5'!E78</f>
        <v>0</v>
      </c>
      <c r="D362" s="144">
        <f t="shared" si="5"/>
        <v>0</v>
      </c>
      <c r="E362" s="146">
        <f>IF(AND(D361&lt;=Jaaroverzicht!$G$1,D362&gt;Jaaroverzicht!$G$1),IF(B362=0,0,7%*(B362-(D362-Jaaroverzicht!$G$1))),IF(D362&gt;Jaaroverzicht!$G$1,0,7%*B362))</f>
        <v>0</v>
      </c>
    </row>
    <row r="363" spans="1:5" x14ac:dyDescent="0.2">
      <c r="A363" s="144">
        <f>'KS 5'!C79</f>
        <v>0</v>
      </c>
      <c r="B363" s="144">
        <f>'KS 5'!D79</f>
        <v>0</v>
      </c>
      <c r="C363" s="144">
        <f>'KS 5'!E79</f>
        <v>0</v>
      </c>
      <c r="D363" s="144">
        <f t="shared" si="5"/>
        <v>0</v>
      </c>
      <c r="E363" s="146">
        <f>IF(AND(D362&lt;=Jaaroverzicht!$G$1,D363&gt;Jaaroverzicht!$G$1),IF(B363=0,0,7%*(B363-(D363-Jaaroverzicht!$G$1))),IF(D363&gt;Jaaroverzicht!$G$1,0,7%*B363))</f>
        <v>0</v>
      </c>
    </row>
    <row r="364" spans="1:5" x14ac:dyDescent="0.2">
      <c r="A364" s="144">
        <f>'KS 5'!C80</f>
        <v>0</v>
      </c>
      <c r="B364" s="144">
        <f>'KS 5'!D80</f>
        <v>0</v>
      </c>
      <c r="C364" s="144">
        <f>'KS 5'!E80</f>
        <v>0</v>
      </c>
      <c r="D364" s="144">
        <f t="shared" si="5"/>
        <v>0</v>
      </c>
      <c r="E364" s="146">
        <f>IF(AND(D363&lt;=Jaaroverzicht!$G$1,D364&gt;Jaaroverzicht!$G$1),IF(B364=0,0,7%*(B364-(D364-Jaaroverzicht!$G$1))),IF(D364&gt;Jaaroverzicht!$G$1,0,7%*B364))</f>
        <v>0</v>
      </c>
    </row>
    <row r="365" spans="1:5" x14ac:dyDescent="0.2">
      <c r="A365" s="144">
        <f>'KS 5'!C81</f>
        <v>0</v>
      </c>
      <c r="B365" s="144">
        <f>'KS 5'!D81</f>
        <v>0</v>
      </c>
      <c r="C365" s="144">
        <f>'KS 5'!E81</f>
        <v>0</v>
      </c>
      <c r="D365" s="144">
        <f t="shared" si="5"/>
        <v>0</v>
      </c>
      <c r="E365" s="146">
        <f>IF(AND(D364&lt;=Jaaroverzicht!$G$1,D365&gt;Jaaroverzicht!$G$1),IF(B365=0,0,7%*(B365-(D365-Jaaroverzicht!$G$1))),IF(D365&gt;Jaaroverzicht!$G$1,0,7%*B365))</f>
        <v>0</v>
      </c>
    </row>
    <row r="366" spans="1:5" x14ac:dyDescent="0.2">
      <c r="A366" s="144">
        <f>'KS 5'!C82</f>
        <v>0</v>
      </c>
      <c r="B366" s="144">
        <f>'KS 5'!D82</f>
        <v>0</v>
      </c>
      <c r="C366" s="144">
        <f>'KS 5'!E82</f>
        <v>0</v>
      </c>
      <c r="D366" s="144">
        <f t="shared" si="5"/>
        <v>0</v>
      </c>
      <c r="E366" s="146">
        <f>IF(AND(D365&lt;=Jaaroverzicht!$G$1,D366&gt;Jaaroverzicht!$G$1),IF(B366=0,0,7%*(B366-(D366-Jaaroverzicht!$G$1))),IF(D366&gt;Jaaroverzicht!$G$1,0,7%*B366))</f>
        <v>0</v>
      </c>
    </row>
    <row r="367" spans="1:5" x14ac:dyDescent="0.2">
      <c r="A367" s="144">
        <f>'KS 5'!C83</f>
        <v>0</v>
      </c>
      <c r="B367" s="144">
        <f>'KS 5'!D83</f>
        <v>0</v>
      </c>
      <c r="C367" s="144">
        <f>'KS 5'!E83</f>
        <v>0</v>
      </c>
      <c r="D367" s="144">
        <f t="shared" si="5"/>
        <v>0</v>
      </c>
      <c r="E367" s="146">
        <f>IF(AND(D366&lt;=Jaaroverzicht!$G$1,D367&gt;Jaaroverzicht!$G$1),IF(B367=0,0,7%*(B367-(D367-Jaaroverzicht!$G$1))),IF(D367&gt;Jaaroverzicht!$G$1,0,7%*B367))</f>
        <v>0</v>
      </c>
    </row>
    <row r="368" spans="1:5" x14ac:dyDescent="0.2">
      <c r="A368" s="144">
        <f>'KS 5'!C84</f>
        <v>0</v>
      </c>
      <c r="B368" s="144">
        <f>'KS 5'!D84</f>
        <v>0</v>
      </c>
      <c r="C368" s="144">
        <f>'KS 5'!E84</f>
        <v>0</v>
      </c>
      <c r="D368" s="144">
        <f t="shared" si="5"/>
        <v>0</v>
      </c>
      <c r="E368" s="146">
        <f>IF(AND(D367&lt;=Jaaroverzicht!$G$1,D368&gt;Jaaroverzicht!$G$1),IF(B368=0,0,7%*(B368-(D368-Jaaroverzicht!$G$1))),IF(D368&gt;Jaaroverzicht!$G$1,0,7%*B368))</f>
        <v>0</v>
      </c>
    </row>
    <row r="369" spans="1:5" x14ac:dyDescent="0.2">
      <c r="A369" s="144">
        <f>'KS 5'!C85</f>
        <v>0</v>
      </c>
      <c r="B369" s="144">
        <f>'KS 5'!D85</f>
        <v>0</v>
      </c>
      <c r="C369" s="144">
        <f>'KS 5'!E85</f>
        <v>0</v>
      </c>
      <c r="D369" s="144">
        <f t="shared" si="5"/>
        <v>0</v>
      </c>
      <c r="E369" s="146">
        <f>IF(AND(D368&lt;=Jaaroverzicht!$G$1,D369&gt;Jaaroverzicht!$G$1),IF(B369=0,0,7%*(B369-(D369-Jaaroverzicht!$G$1))),IF(D369&gt;Jaaroverzicht!$G$1,0,7%*B369))</f>
        <v>0</v>
      </c>
    </row>
    <row r="370" spans="1:5" x14ac:dyDescent="0.2">
      <c r="A370" s="144">
        <f>'KS 5'!C86</f>
        <v>0</v>
      </c>
      <c r="B370" s="144">
        <f>'KS 5'!D86</f>
        <v>0</v>
      </c>
      <c r="C370" s="144">
        <f>'KS 5'!E86</f>
        <v>0</v>
      </c>
      <c r="D370" s="144">
        <f t="shared" si="5"/>
        <v>0</v>
      </c>
      <c r="E370" s="146">
        <f>IF(AND(D369&lt;=Jaaroverzicht!$G$1,D370&gt;Jaaroverzicht!$G$1),IF(B370=0,0,7%*(B370-(D370-Jaaroverzicht!$G$1))),IF(D370&gt;Jaaroverzicht!$G$1,0,7%*B370))</f>
        <v>0</v>
      </c>
    </row>
    <row r="371" spans="1:5" x14ac:dyDescent="0.2">
      <c r="A371" s="144">
        <f>'KS 6'!C9</f>
        <v>0</v>
      </c>
      <c r="B371" s="144">
        <f>'KS 6'!D9</f>
        <v>0</v>
      </c>
      <c r="C371" s="144">
        <f>'KS 6'!E9</f>
        <v>0</v>
      </c>
      <c r="D371" s="144">
        <f t="shared" si="5"/>
        <v>0</v>
      </c>
      <c r="E371" s="146">
        <f>IF(AND(D370&lt;=Jaaroverzicht!$G$1,D371&gt;Jaaroverzicht!$G$1),IF(B371=0,0,7%*(B371-(D371-Jaaroverzicht!$G$1))),IF(D371&gt;Jaaroverzicht!$G$1,0,7%*B371))</f>
        <v>0</v>
      </c>
    </row>
    <row r="372" spans="1:5" x14ac:dyDescent="0.2">
      <c r="A372" s="144">
        <f>'KS 6'!C10</f>
        <v>0</v>
      </c>
      <c r="B372" s="144">
        <f>'KS 6'!D10</f>
        <v>0</v>
      </c>
      <c r="C372" s="144">
        <f>'KS 6'!E10</f>
        <v>0</v>
      </c>
      <c r="D372" s="144">
        <f t="shared" si="5"/>
        <v>0</v>
      </c>
      <c r="E372" s="146">
        <f>IF(AND(D371&lt;=Jaaroverzicht!$G$1,D372&gt;Jaaroverzicht!$G$1),IF(B372=0,0,7%*(B372-(D372-Jaaroverzicht!$G$1))),IF(D372&gt;Jaaroverzicht!$G$1,0,7%*B372))</f>
        <v>0</v>
      </c>
    </row>
    <row r="373" spans="1:5" x14ac:dyDescent="0.2">
      <c r="A373" s="144">
        <f>'KS 6'!C11</f>
        <v>0</v>
      </c>
      <c r="B373" s="144">
        <f>'KS 6'!D11</f>
        <v>0</v>
      </c>
      <c r="C373" s="144">
        <f>'KS 6'!E11</f>
        <v>0</v>
      </c>
      <c r="D373" s="144">
        <f t="shared" si="5"/>
        <v>0</v>
      </c>
      <c r="E373" s="146">
        <f>IF(AND(D372&lt;=Jaaroverzicht!$G$1,D373&gt;Jaaroverzicht!$G$1),IF(B373=0,0,7%*(B373-(D373-Jaaroverzicht!$G$1))),IF(D373&gt;Jaaroverzicht!$G$1,0,7%*B373))</f>
        <v>0</v>
      </c>
    </row>
    <row r="374" spans="1:5" x14ac:dyDescent="0.2">
      <c r="A374" s="144">
        <f>'KS 6'!C12</f>
        <v>0</v>
      </c>
      <c r="B374" s="144">
        <f>'KS 6'!D12</f>
        <v>0</v>
      </c>
      <c r="C374" s="144">
        <f>'KS 6'!E12</f>
        <v>0</v>
      </c>
      <c r="D374" s="144">
        <f t="shared" si="5"/>
        <v>0</v>
      </c>
      <c r="E374" s="146">
        <f>IF(AND(D373&lt;=Jaaroverzicht!$G$1,D374&gt;Jaaroverzicht!$G$1),IF(B374=0,0,7%*(B374-(D374-Jaaroverzicht!$G$1))),IF(D374&gt;Jaaroverzicht!$G$1,0,7%*B374))</f>
        <v>0</v>
      </c>
    </row>
    <row r="375" spans="1:5" x14ac:dyDescent="0.2">
      <c r="A375" s="144">
        <f>'KS 6'!C13</f>
        <v>0</v>
      </c>
      <c r="B375" s="144">
        <f>'KS 6'!D13</f>
        <v>0</v>
      </c>
      <c r="C375" s="144">
        <f>'KS 6'!E13</f>
        <v>0</v>
      </c>
      <c r="D375" s="144">
        <f t="shared" si="5"/>
        <v>0</v>
      </c>
      <c r="E375" s="146">
        <f>IF(AND(D374&lt;=Jaaroverzicht!$G$1,D375&gt;Jaaroverzicht!$G$1),IF(B375=0,0,7%*(B375-(D375-Jaaroverzicht!$G$1))),IF(D375&gt;Jaaroverzicht!$G$1,0,7%*B375))</f>
        <v>0</v>
      </c>
    </row>
    <row r="376" spans="1:5" x14ac:dyDescent="0.2">
      <c r="A376" s="144">
        <f>'KS 6'!C14</f>
        <v>0</v>
      </c>
      <c r="B376" s="144">
        <f>'KS 6'!D14</f>
        <v>0</v>
      </c>
      <c r="C376" s="144">
        <f>'KS 6'!E14</f>
        <v>0</v>
      </c>
      <c r="D376" s="144">
        <f t="shared" si="5"/>
        <v>0</v>
      </c>
      <c r="E376" s="146">
        <f>IF(AND(D375&lt;=Jaaroverzicht!$G$1,D376&gt;Jaaroverzicht!$G$1),IF(B376=0,0,7%*(B376-(D376-Jaaroverzicht!$G$1))),IF(D376&gt;Jaaroverzicht!$G$1,0,7%*B376))</f>
        <v>0</v>
      </c>
    </row>
    <row r="377" spans="1:5" x14ac:dyDescent="0.2">
      <c r="A377" s="144">
        <f>'KS 6'!C15</f>
        <v>0</v>
      </c>
      <c r="B377" s="144">
        <f>'KS 6'!D15</f>
        <v>0</v>
      </c>
      <c r="C377" s="144">
        <f>'KS 6'!E15</f>
        <v>0</v>
      </c>
      <c r="D377" s="144">
        <f t="shared" si="5"/>
        <v>0</v>
      </c>
      <c r="E377" s="146">
        <f>IF(AND(D376&lt;=Jaaroverzicht!$G$1,D377&gt;Jaaroverzicht!$G$1),IF(B377=0,0,7%*(B377-(D377-Jaaroverzicht!$G$1))),IF(D377&gt;Jaaroverzicht!$G$1,0,7%*B377))</f>
        <v>0</v>
      </c>
    </row>
    <row r="378" spans="1:5" x14ac:dyDescent="0.2">
      <c r="A378" s="144">
        <f>'KS 6'!C16</f>
        <v>0</v>
      </c>
      <c r="B378" s="144">
        <f>'KS 6'!D16</f>
        <v>0</v>
      </c>
      <c r="C378" s="144">
        <f>'KS 6'!E16</f>
        <v>0</v>
      </c>
      <c r="D378" s="144">
        <f t="shared" si="5"/>
        <v>0</v>
      </c>
      <c r="E378" s="146">
        <f>IF(AND(D377&lt;=Jaaroverzicht!$G$1,D378&gt;Jaaroverzicht!$G$1),IF(B378=0,0,7%*(B378-(D378-Jaaroverzicht!$G$1))),IF(D378&gt;Jaaroverzicht!$G$1,0,7%*B378))</f>
        <v>0</v>
      </c>
    </row>
    <row r="379" spans="1:5" x14ac:dyDescent="0.2">
      <c r="A379" s="144">
        <f>'KS 6'!C17</f>
        <v>0</v>
      </c>
      <c r="B379" s="144">
        <f>'KS 6'!D17</f>
        <v>0</v>
      </c>
      <c r="C379" s="144">
        <f>'KS 6'!E17</f>
        <v>0</v>
      </c>
      <c r="D379" s="144">
        <f t="shared" si="5"/>
        <v>0</v>
      </c>
      <c r="E379" s="146">
        <f>IF(AND(D378&lt;=Jaaroverzicht!$G$1,D379&gt;Jaaroverzicht!$G$1),IF(B379=0,0,7%*(B379-(D379-Jaaroverzicht!$G$1))),IF(D379&gt;Jaaroverzicht!$G$1,0,7%*B379))</f>
        <v>0</v>
      </c>
    </row>
    <row r="380" spans="1:5" x14ac:dyDescent="0.2">
      <c r="A380" s="144">
        <f>'KS 6'!C18</f>
        <v>0</v>
      </c>
      <c r="B380" s="144">
        <f>'KS 6'!D18</f>
        <v>0</v>
      </c>
      <c r="C380" s="144">
        <f>'KS 6'!E18</f>
        <v>0</v>
      </c>
      <c r="D380" s="144">
        <f t="shared" si="5"/>
        <v>0</v>
      </c>
      <c r="E380" s="146">
        <f>IF(AND(D379&lt;=Jaaroverzicht!$G$1,D380&gt;Jaaroverzicht!$G$1),IF(B380=0,0,7%*(B380-(D380-Jaaroverzicht!$G$1))),IF(D380&gt;Jaaroverzicht!$G$1,0,7%*B380))</f>
        <v>0</v>
      </c>
    </row>
    <row r="381" spans="1:5" x14ac:dyDescent="0.2">
      <c r="A381" s="144">
        <f>'KS 6'!C19</f>
        <v>0</v>
      </c>
      <c r="B381" s="144">
        <f>'KS 6'!D19</f>
        <v>0</v>
      </c>
      <c r="C381" s="144">
        <f>'KS 6'!E19</f>
        <v>0</v>
      </c>
      <c r="D381" s="144">
        <f t="shared" si="5"/>
        <v>0</v>
      </c>
      <c r="E381" s="146">
        <f>IF(AND(D380&lt;=Jaaroverzicht!$G$1,D381&gt;Jaaroverzicht!$G$1),IF(B381=0,0,7%*(B381-(D381-Jaaroverzicht!$G$1))),IF(D381&gt;Jaaroverzicht!$G$1,0,7%*B381))</f>
        <v>0</v>
      </c>
    </row>
    <row r="382" spans="1:5" x14ac:dyDescent="0.2">
      <c r="A382" s="144">
        <f>'KS 6'!C20</f>
        <v>0</v>
      </c>
      <c r="B382" s="144">
        <f>'KS 6'!D20</f>
        <v>0</v>
      </c>
      <c r="C382" s="144">
        <f>'KS 6'!E20</f>
        <v>0</v>
      </c>
      <c r="D382" s="144">
        <f t="shared" si="5"/>
        <v>0</v>
      </c>
      <c r="E382" s="146">
        <f>IF(AND(D381&lt;=Jaaroverzicht!$G$1,D382&gt;Jaaroverzicht!$G$1),IF(B382=0,0,7%*(B382-(D382-Jaaroverzicht!$G$1))),IF(D382&gt;Jaaroverzicht!$G$1,0,7%*B382))</f>
        <v>0</v>
      </c>
    </row>
    <row r="383" spans="1:5" x14ac:dyDescent="0.2">
      <c r="A383" s="144">
        <f>'KS 6'!C21</f>
        <v>0</v>
      </c>
      <c r="B383" s="144">
        <f>'KS 6'!D21</f>
        <v>0</v>
      </c>
      <c r="C383" s="144">
        <f>'KS 6'!E21</f>
        <v>0</v>
      </c>
      <c r="D383" s="144">
        <f t="shared" si="5"/>
        <v>0</v>
      </c>
      <c r="E383" s="146">
        <f>IF(AND(D382&lt;=Jaaroverzicht!$G$1,D383&gt;Jaaroverzicht!$G$1),IF(B383=0,0,7%*(B383-(D383-Jaaroverzicht!$G$1))),IF(D383&gt;Jaaroverzicht!$G$1,0,7%*B383))</f>
        <v>0</v>
      </c>
    </row>
    <row r="384" spans="1:5" x14ac:dyDescent="0.2">
      <c r="A384" s="144">
        <f>'KS 6'!C22</f>
        <v>0</v>
      </c>
      <c r="B384" s="144">
        <f>'KS 6'!D22</f>
        <v>0</v>
      </c>
      <c r="C384" s="144">
        <f>'KS 6'!E22</f>
        <v>0</v>
      </c>
      <c r="D384" s="144">
        <f t="shared" si="5"/>
        <v>0</v>
      </c>
      <c r="E384" s="146">
        <f>IF(AND(D383&lt;=Jaaroverzicht!$G$1,D384&gt;Jaaroverzicht!$G$1),IF(B384=0,0,7%*(B384-(D384-Jaaroverzicht!$G$1))),IF(D384&gt;Jaaroverzicht!$G$1,0,7%*B384))</f>
        <v>0</v>
      </c>
    </row>
    <row r="385" spans="1:5" x14ac:dyDescent="0.2">
      <c r="A385" s="144">
        <f>'KS 6'!C23</f>
        <v>0</v>
      </c>
      <c r="B385" s="144">
        <f>'KS 6'!D23</f>
        <v>0</v>
      </c>
      <c r="C385" s="144">
        <f>'KS 6'!E23</f>
        <v>0</v>
      </c>
      <c r="D385" s="144">
        <f t="shared" si="5"/>
        <v>0</v>
      </c>
      <c r="E385" s="146">
        <f>IF(AND(D384&lt;=Jaaroverzicht!$G$1,D385&gt;Jaaroverzicht!$G$1),IF(B385=0,0,7%*(B385-(D385-Jaaroverzicht!$G$1))),IF(D385&gt;Jaaroverzicht!$G$1,0,7%*B385))</f>
        <v>0</v>
      </c>
    </row>
    <row r="386" spans="1:5" x14ac:dyDescent="0.2">
      <c r="A386" s="144">
        <f>'KS 6'!C24</f>
        <v>0</v>
      </c>
      <c r="B386" s="144">
        <f>'KS 6'!D24</f>
        <v>0</v>
      </c>
      <c r="C386" s="144">
        <f>'KS 6'!E24</f>
        <v>0</v>
      </c>
      <c r="D386" s="144">
        <f t="shared" si="5"/>
        <v>0</v>
      </c>
      <c r="E386" s="146">
        <f>IF(AND(D385&lt;=Jaaroverzicht!$G$1,D386&gt;Jaaroverzicht!$G$1),IF(B386=0,0,7%*(B386-(D386-Jaaroverzicht!$G$1))),IF(D386&gt;Jaaroverzicht!$G$1,0,7%*B386))</f>
        <v>0</v>
      </c>
    </row>
    <row r="387" spans="1:5" x14ac:dyDescent="0.2">
      <c r="A387" s="144">
        <f>'KS 6'!C25</f>
        <v>0</v>
      </c>
      <c r="B387" s="144">
        <f>'KS 6'!D25</f>
        <v>0</v>
      </c>
      <c r="C387" s="144">
        <f>'KS 6'!E25</f>
        <v>0</v>
      </c>
      <c r="D387" s="144">
        <f t="shared" ref="D387:D444" si="6">SUM(D386,A387:C387)</f>
        <v>0</v>
      </c>
      <c r="E387" s="146">
        <f>IF(AND(D386&lt;=Jaaroverzicht!$G$1,D387&gt;Jaaroverzicht!$G$1),IF(B387=0,0,7%*(B387-(D387-Jaaroverzicht!$G$1))),IF(D387&gt;Jaaroverzicht!$G$1,0,7%*B387))</f>
        <v>0</v>
      </c>
    </row>
    <row r="388" spans="1:5" x14ac:dyDescent="0.2">
      <c r="A388" s="144">
        <f>'KS 6'!C26</f>
        <v>0</v>
      </c>
      <c r="B388" s="144">
        <f>'KS 6'!D26</f>
        <v>0</v>
      </c>
      <c r="C388" s="144">
        <f>'KS 6'!E26</f>
        <v>0</v>
      </c>
      <c r="D388" s="144">
        <f t="shared" si="6"/>
        <v>0</v>
      </c>
      <c r="E388" s="146">
        <f>IF(AND(D387&lt;=Jaaroverzicht!$G$1,D388&gt;Jaaroverzicht!$G$1),IF(B388=0,0,7%*(B388-(D388-Jaaroverzicht!$G$1))),IF(D388&gt;Jaaroverzicht!$G$1,0,7%*B388))</f>
        <v>0</v>
      </c>
    </row>
    <row r="389" spans="1:5" x14ac:dyDescent="0.2">
      <c r="A389" s="144">
        <f>'KS 6'!C27</f>
        <v>0</v>
      </c>
      <c r="B389" s="144">
        <f>'KS 6'!D27</f>
        <v>0</v>
      </c>
      <c r="C389" s="144">
        <f>'KS 6'!E27</f>
        <v>0</v>
      </c>
      <c r="D389" s="144">
        <f t="shared" si="6"/>
        <v>0</v>
      </c>
      <c r="E389" s="146">
        <f>IF(AND(D388&lt;=Jaaroverzicht!$G$1,D389&gt;Jaaroverzicht!$G$1),IF(B389=0,0,7%*(B389-(D389-Jaaroverzicht!$G$1))),IF(D389&gt;Jaaroverzicht!$G$1,0,7%*B389))</f>
        <v>0</v>
      </c>
    </row>
    <row r="390" spans="1:5" x14ac:dyDescent="0.2">
      <c r="A390" s="144">
        <f>'KS 6'!C28</f>
        <v>0</v>
      </c>
      <c r="B390" s="144">
        <f>'KS 6'!D28</f>
        <v>0</v>
      </c>
      <c r="C390" s="144">
        <f>'KS 6'!E28</f>
        <v>0</v>
      </c>
      <c r="D390" s="144">
        <f t="shared" si="6"/>
        <v>0</v>
      </c>
      <c r="E390" s="146">
        <f>IF(AND(D389&lt;=Jaaroverzicht!$G$1,D390&gt;Jaaroverzicht!$G$1),IF(B390=0,0,7%*(B390-(D390-Jaaroverzicht!$G$1))),IF(D390&gt;Jaaroverzicht!$G$1,0,7%*B390))</f>
        <v>0</v>
      </c>
    </row>
    <row r="391" spans="1:5" x14ac:dyDescent="0.2">
      <c r="A391" s="144">
        <f>'KS 6'!C31</f>
        <v>0</v>
      </c>
      <c r="B391" s="144">
        <f>'KS 6'!D31</f>
        <v>0</v>
      </c>
      <c r="C391" s="144">
        <f>'KS 6'!E31</f>
        <v>0</v>
      </c>
      <c r="D391" s="144">
        <f t="shared" si="6"/>
        <v>0</v>
      </c>
      <c r="E391" s="146">
        <f>IF(AND(D390&lt;=Jaaroverzicht!$G$1,D391&gt;Jaaroverzicht!$G$1),IF(B391=0,0,7%*(B391-(D391-Jaaroverzicht!$G$1))),IF(D391&gt;Jaaroverzicht!$G$1,0,7%*B391))</f>
        <v>0</v>
      </c>
    </row>
    <row r="392" spans="1:5" x14ac:dyDescent="0.2">
      <c r="A392" s="144">
        <f>'KS 6'!C32</f>
        <v>0</v>
      </c>
      <c r="B392" s="144">
        <f>'KS 6'!D32</f>
        <v>0</v>
      </c>
      <c r="C392" s="144">
        <f>'KS 6'!E32</f>
        <v>0</v>
      </c>
      <c r="D392" s="144">
        <f t="shared" si="6"/>
        <v>0</v>
      </c>
      <c r="E392" s="146">
        <f>IF(AND(D391&lt;=Jaaroverzicht!$G$1,D392&gt;Jaaroverzicht!$G$1),IF(B392=0,0,7%*(B392-(D392-Jaaroverzicht!$G$1))),IF(D392&gt;Jaaroverzicht!$G$1,0,7%*B392))</f>
        <v>0</v>
      </c>
    </row>
    <row r="393" spans="1:5" x14ac:dyDescent="0.2">
      <c r="A393" s="144">
        <f>'KS 6'!C33</f>
        <v>0</v>
      </c>
      <c r="B393" s="144">
        <f>'KS 6'!D33</f>
        <v>0</v>
      </c>
      <c r="C393" s="144">
        <f>'KS 6'!E33</f>
        <v>0</v>
      </c>
      <c r="D393" s="144">
        <f t="shared" si="6"/>
        <v>0</v>
      </c>
      <c r="E393" s="146">
        <f>IF(AND(D392&lt;=Jaaroverzicht!$G$1,D393&gt;Jaaroverzicht!$G$1),IF(B393=0,0,7%*(B393-(D393-Jaaroverzicht!$G$1))),IF(D393&gt;Jaaroverzicht!$G$1,0,7%*B393))</f>
        <v>0</v>
      </c>
    </row>
    <row r="394" spans="1:5" x14ac:dyDescent="0.2">
      <c r="A394" s="144">
        <f>'KS 6'!C34</f>
        <v>0</v>
      </c>
      <c r="B394" s="144">
        <f>'KS 6'!D34</f>
        <v>0</v>
      </c>
      <c r="C394" s="144">
        <f>'KS 6'!E34</f>
        <v>0</v>
      </c>
      <c r="D394" s="144">
        <f t="shared" si="6"/>
        <v>0</v>
      </c>
      <c r="E394" s="146">
        <f>IF(AND(D393&lt;=Jaaroverzicht!$G$1,D394&gt;Jaaroverzicht!$G$1),IF(B394=0,0,7%*(B394-(D394-Jaaroverzicht!$G$1))),IF(D394&gt;Jaaroverzicht!$G$1,0,7%*B394))</f>
        <v>0</v>
      </c>
    </row>
    <row r="395" spans="1:5" x14ac:dyDescent="0.2">
      <c r="A395" s="144">
        <f>'KS 6'!C35</f>
        <v>0</v>
      </c>
      <c r="B395" s="144">
        <f>'KS 6'!D35</f>
        <v>0</v>
      </c>
      <c r="C395" s="144">
        <f>'KS 6'!E35</f>
        <v>0</v>
      </c>
      <c r="D395" s="144">
        <f t="shared" si="6"/>
        <v>0</v>
      </c>
      <c r="E395" s="146">
        <f>IF(AND(D394&lt;=Jaaroverzicht!$G$1,D395&gt;Jaaroverzicht!$G$1),IF(B395=0,0,7%*(B395-(D395-Jaaroverzicht!$G$1))),IF(D395&gt;Jaaroverzicht!$G$1,0,7%*B395))</f>
        <v>0</v>
      </c>
    </row>
    <row r="396" spans="1:5" x14ac:dyDescent="0.2">
      <c r="A396" s="144">
        <f>'KS 6'!C36</f>
        <v>0</v>
      </c>
      <c r="B396" s="144">
        <f>'KS 6'!D36</f>
        <v>0</v>
      </c>
      <c r="C396" s="144">
        <f>'KS 6'!E36</f>
        <v>0</v>
      </c>
      <c r="D396" s="144">
        <f t="shared" si="6"/>
        <v>0</v>
      </c>
      <c r="E396" s="146">
        <f>IF(AND(D395&lt;=Jaaroverzicht!$G$1,D396&gt;Jaaroverzicht!$G$1),IF(B396=0,0,7%*(B396-(D396-Jaaroverzicht!$G$1))),IF(D396&gt;Jaaroverzicht!$G$1,0,7%*B396))</f>
        <v>0</v>
      </c>
    </row>
    <row r="397" spans="1:5" x14ac:dyDescent="0.2">
      <c r="A397" s="144">
        <f>'KS 6'!C37</f>
        <v>0</v>
      </c>
      <c r="B397" s="144">
        <f>'KS 6'!D37</f>
        <v>0</v>
      </c>
      <c r="C397" s="144">
        <f>'KS 6'!E37</f>
        <v>0</v>
      </c>
      <c r="D397" s="144">
        <f t="shared" si="6"/>
        <v>0</v>
      </c>
      <c r="E397" s="146">
        <f>IF(AND(D396&lt;=Jaaroverzicht!$G$1,D397&gt;Jaaroverzicht!$G$1),IF(B397=0,0,7%*(B397-(D397-Jaaroverzicht!$G$1))),IF(D397&gt;Jaaroverzicht!$G$1,0,7%*B397))</f>
        <v>0</v>
      </c>
    </row>
    <row r="398" spans="1:5" x14ac:dyDescent="0.2">
      <c r="A398" s="144">
        <f>'KS 6'!C38</f>
        <v>0</v>
      </c>
      <c r="B398" s="144">
        <f>'KS 6'!D38</f>
        <v>0</v>
      </c>
      <c r="C398" s="144">
        <f>'KS 6'!E38</f>
        <v>0</v>
      </c>
      <c r="D398" s="144">
        <f t="shared" si="6"/>
        <v>0</v>
      </c>
      <c r="E398" s="146">
        <f>IF(AND(D397&lt;=Jaaroverzicht!$G$1,D398&gt;Jaaroverzicht!$G$1),IF(B398=0,0,7%*(B398-(D398-Jaaroverzicht!$G$1))),IF(D398&gt;Jaaroverzicht!$G$1,0,7%*B398))</f>
        <v>0</v>
      </c>
    </row>
    <row r="399" spans="1:5" x14ac:dyDescent="0.2">
      <c r="A399" s="144">
        <f>'KS 6'!C39</f>
        <v>0</v>
      </c>
      <c r="B399" s="144">
        <f>'KS 6'!D39</f>
        <v>0</v>
      </c>
      <c r="C399" s="144">
        <f>'KS 6'!E39</f>
        <v>0</v>
      </c>
      <c r="D399" s="144">
        <f t="shared" si="6"/>
        <v>0</v>
      </c>
      <c r="E399" s="146">
        <f>IF(AND(D398&lt;=Jaaroverzicht!$G$1,D399&gt;Jaaroverzicht!$G$1),IF(B399=0,0,7%*(B399-(D399-Jaaroverzicht!$G$1))),IF(D399&gt;Jaaroverzicht!$G$1,0,7%*B399))</f>
        <v>0</v>
      </c>
    </row>
    <row r="400" spans="1:5" x14ac:dyDescent="0.2">
      <c r="A400" s="144">
        <f>'KS 6'!C40</f>
        <v>0</v>
      </c>
      <c r="B400" s="144">
        <f>'KS 6'!D40</f>
        <v>0</v>
      </c>
      <c r="C400" s="144">
        <f>'KS 6'!E40</f>
        <v>0</v>
      </c>
      <c r="D400" s="144">
        <f t="shared" si="6"/>
        <v>0</v>
      </c>
      <c r="E400" s="146">
        <f>IF(AND(D399&lt;=Jaaroverzicht!$G$1,D400&gt;Jaaroverzicht!$G$1),IF(B400=0,0,7%*(B400-(D400-Jaaroverzicht!$G$1))),IF(D400&gt;Jaaroverzicht!$G$1,0,7%*B400))</f>
        <v>0</v>
      </c>
    </row>
    <row r="401" spans="1:5" x14ac:dyDescent="0.2">
      <c r="A401" s="144">
        <f>'KS 6'!C41</f>
        <v>0</v>
      </c>
      <c r="B401" s="144">
        <f>'KS 6'!D41</f>
        <v>0</v>
      </c>
      <c r="C401" s="144">
        <f>'KS 6'!E41</f>
        <v>0</v>
      </c>
      <c r="D401" s="144">
        <f t="shared" si="6"/>
        <v>0</v>
      </c>
      <c r="E401" s="146">
        <f>IF(AND(D400&lt;=Jaaroverzicht!$G$1,D401&gt;Jaaroverzicht!$G$1),IF(B401=0,0,7%*(B401-(D401-Jaaroverzicht!$G$1))),IF(D401&gt;Jaaroverzicht!$G$1,0,7%*B401))</f>
        <v>0</v>
      </c>
    </row>
    <row r="402" spans="1:5" x14ac:dyDescent="0.2">
      <c r="A402" s="144">
        <f>'KS 6'!C42</f>
        <v>0</v>
      </c>
      <c r="B402" s="144">
        <f>'KS 6'!D42</f>
        <v>0</v>
      </c>
      <c r="C402" s="144">
        <f>'KS 6'!E42</f>
        <v>0</v>
      </c>
      <c r="D402" s="144">
        <f t="shared" si="6"/>
        <v>0</v>
      </c>
      <c r="E402" s="146">
        <f>IF(AND(D401&lt;=Jaaroverzicht!$G$1,D402&gt;Jaaroverzicht!$G$1),IF(B402=0,0,7%*(B402-(D402-Jaaroverzicht!$G$1))),IF(D402&gt;Jaaroverzicht!$G$1,0,7%*B402))</f>
        <v>0</v>
      </c>
    </row>
    <row r="403" spans="1:5" x14ac:dyDescent="0.2">
      <c r="A403" s="144">
        <f>'KS 6'!C43</f>
        <v>0</v>
      </c>
      <c r="B403" s="144">
        <f>'KS 6'!D43</f>
        <v>0</v>
      </c>
      <c r="C403" s="144">
        <f>'KS 6'!E43</f>
        <v>0</v>
      </c>
      <c r="D403" s="144">
        <f t="shared" si="6"/>
        <v>0</v>
      </c>
      <c r="E403" s="146">
        <f>IF(AND(D402&lt;=Jaaroverzicht!$G$1,D403&gt;Jaaroverzicht!$G$1),IF(B403=0,0,7%*(B403-(D403-Jaaroverzicht!$G$1))),IF(D403&gt;Jaaroverzicht!$G$1,0,7%*B403))</f>
        <v>0</v>
      </c>
    </row>
    <row r="404" spans="1:5" x14ac:dyDescent="0.2">
      <c r="A404" s="144">
        <f>'KS 6'!C44</f>
        <v>0</v>
      </c>
      <c r="B404" s="144">
        <f>'KS 6'!D44</f>
        <v>0</v>
      </c>
      <c r="C404" s="144">
        <f>'KS 6'!E44</f>
        <v>0</v>
      </c>
      <c r="D404" s="144">
        <f t="shared" si="6"/>
        <v>0</v>
      </c>
      <c r="E404" s="146">
        <f>IF(AND(D403&lt;=Jaaroverzicht!$G$1,D404&gt;Jaaroverzicht!$G$1),IF(B404=0,0,7%*(B404-(D404-Jaaroverzicht!$G$1))),IF(D404&gt;Jaaroverzicht!$G$1,0,7%*B404))</f>
        <v>0</v>
      </c>
    </row>
    <row r="405" spans="1:5" x14ac:dyDescent="0.2">
      <c r="A405" s="144">
        <f>'KS 6'!C45</f>
        <v>0</v>
      </c>
      <c r="B405" s="144">
        <f>'KS 6'!D45</f>
        <v>0</v>
      </c>
      <c r="C405" s="144">
        <f>'KS 6'!E45</f>
        <v>0</v>
      </c>
      <c r="D405" s="144">
        <f t="shared" si="6"/>
        <v>0</v>
      </c>
      <c r="E405" s="146">
        <f>IF(AND(D404&lt;=Jaaroverzicht!$G$1,D405&gt;Jaaroverzicht!$G$1),IF(B405=0,0,7%*(B405-(D405-Jaaroverzicht!$G$1))),IF(D405&gt;Jaaroverzicht!$G$1,0,7%*B405))</f>
        <v>0</v>
      </c>
    </row>
    <row r="406" spans="1:5" x14ac:dyDescent="0.2">
      <c r="A406" s="144">
        <f>'KS 6'!C46</f>
        <v>0</v>
      </c>
      <c r="B406" s="144">
        <f>'KS 6'!D46</f>
        <v>0</v>
      </c>
      <c r="C406" s="144">
        <f>'KS 6'!E46</f>
        <v>0</v>
      </c>
      <c r="D406" s="144">
        <f t="shared" si="6"/>
        <v>0</v>
      </c>
      <c r="E406" s="146">
        <f>IF(AND(D405&lt;=Jaaroverzicht!$G$1,D406&gt;Jaaroverzicht!$G$1),IF(B406=0,0,7%*(B406-(D406-Jaaroverzicht!$G$1))),IF(D406&gt;Jaaroverzicht!$G$1,0,7%*B406))</f>
        <v>0</v>
      </c>
    </row>
    <row r="407" spans="1:5" x14ac:dyDescent="0.2">
      <c r="A407" s="144">
        <f>'KS 6'!C47</f>
        <v>0</v>
      </c>
      <c r="B407" s="144">
        <f>'KS 6'!D47</f>
        <v>0</v>
      </c>
      <c r="C407" s="144">
        <f>'KS 6'!E47</f>
        <v>0</v>
      </c>
      <c r="D407" s="144">
        <f t="shared" si="6"/>
        <v>0</v>
      </c>
      <c r="E407" s="146">
        <f>IF(AND(D406&lt;=Jaaroverzicht!$G$1,D407&gt;Jaaroverzicht!$G$1),IF(B407=0,0,7%*(B407-(D407-Jaaroverzicht!$G$1))),IF(D407&gt;Jaaroverzicht!$G$1,0,7%*B407))</f>
        <v>0</v>
      </c>
    </row>
    <row r="408" spans="1:5" x14ac:dyDescent="0.2">
      <c r="A408" s="144">
        <f>'KS 6'!C48</f>
        <v>0</v>
      </c>
      <c r="B408" s="144">
        <f>'KS 6'!D48</f>
        <v>0</v>
      </c>
      <c r="C408" s="144">
        <f>'KS 6'!E48</f>
        <v>0</v>
      </c>
      <c r="D408" s="144">
        <f t="shared" si="6"/>
        <v>0</v>
      </c>
      <c r="E408" s="146">
        <f>IF(AND(D407&lt;=Jaaroverzicht!$G$1,D408&gt;Jaaroverzicht!$G$1),IF(B408=0,0,7%*(B408-(D408-Jaaroverzicht!$G$1))),IF(D408&gt;Jaaroverzicht!$G$1,0,7%*B408))</f>
        <v>0</v>
      </c>
    </row>
    <row r="409" spans="1:5" x14ac:dyDescent="0.2">
      <c r="A409" s="144">
        <f>'KS 6'!C49</f>
        <v>0</v>
      </c>
      <c r="B409" s="144">
        <f>'KS 6'!D49</f>
        <v>0</v>
      </c>
      <c r="C409" s="144">
        <f>'KS 6'!E49</f>
        <v>0</v>
      </c>
      <c r="D409" s="144">
        <f t="shared" si="6"/>
        <v>0</v>
      </c>
      <c r="E409" s="146">
        <f>IF(AND(D408&lt;=Jaaroverzicht!$G$1,D409&gt;Jaaroverzicht!$G$1),IF(B409=0,0,7%*(B409-(D409-Jaaroverzicht!$G$1))),IF(D409&gt;Jaaroverzicht!$G$1,0,7%*B409))</f>
        <v>0</v>
      </c>
    </row>
    <row r="410" spans="1:5" x14ac:dyDescent="0.2">
      <c r="A410" s="144">
        <f>'KS 6'!C50</f>
        <v>0</v>
      </c>
      <c r="B410" s="144">
        <f>'KS 6'!D50</f>
        <v>0</v>
      </c>
      <c r="C410" s="144">
        <f>'KS 6'!E50</f>
        <v>0</v>
      </c>
      <c r="D410" s="144">
        <f t="shared" si="6"/>
        <v>0</v>
      </c>
      <c r="E410" s="146">
        <f>IF(AND(D409&lt;=Jaaroverzicht!$G$1,D410&gt;Jaaroverzicht!$G$1),IF(B410=0,0,7%*(B410-(D410-Jaaroverzicht!$G$1))),IF(D410&gt;Jaaroverzicht!$G$1,0,7%*B410))</f>
        <v>0</v>
      </c>
    </row>
    <row r="411" spans="1:5" x14ac:dyDescent="0.2">
      <c r="A411" s="144">
        <f>'KS 6'!C51</f>
        <v>0</v>
      </c>
      <c r="B411" s="144">
        <f>'KS 6'!D51</f>
        <v>0</v>
      </c>
      <c r="C411" s="144">
        <f>'KS 6'!E51</f>
        <v>0</v>
      </c>
      <c r="D411" s="144">
        <f t="shared" si="6"/>
        <v>0</v>
      </c>
      <c r="E411" s="146">
        <f>IF(AND(D410&lt;=Jaaroverzicht!$G$1,D411&gt;Jaaroverzicht!$G$1),IF(B411=0,0,7%*(B411-(D411-Jaaroverzicht!$G$1))),IF(D411&gt;Jaaroverzicht!$G$1,0,7%*B411))</f>
        <v>0</v>
      </c>
    </row>
    <row r="412" spans="1:5" x14ac:dyDescent="0.2">
      <c r="A412" s="144">
        <f>'KS 6'!C52</f>
        <v>0</v>
      </c>
      <c r="B412" s="144">
        <f>'KS 6'!D52</f>
        <v>0</v>
      </c>
      <c r="C412" s="144">
        <f>'KS 6'!E52</f>
        <v>0</v>
      </c>
      <c r="D412" s="144">
        <f t="shared" si="6"/>
        <v>0</v>
      </c>
      <c r="E412" s="146">
        <f>IF(AND(D411&lt;=Jaaroverzicht!$G$1,D412&gt;Jaaroverzicht!$G$1),IF(B412=0,0,7%*(B412-(D412-Jaaroverzicht!$G$1))),IF(D412&gt;Jaaroverzicht!$G$1,0,7%*B412))</f>
        <v>0</v>
      </c>
    </row>
    <row r="413" spans="1:5" x14ac:dyDescent="0.2">
      <c r="A413" s="144">
        <f>'KS 6'!C53</f>
        <v>0</v>
      </c>
      <c r="B413" s="144">
        <f>'KS 6'!D53</f>
        <v>0</v>
      </c>
      <c r="C413" s="144">
        <f>'KS 6'!E53</f>
        <v>0</v>
      </c>
      <c r="D413" s="144">
        <f t="shared" si="6"/>
        <v>0</v>
      </c>
      <c r="E413" s="146">
        <f>IF(AND(D412&lt;=Jaaroverzicht!$G$1,D413&gt;Jaaroverzicht!$G$1),IF(B413=0,0,7%*(B413-(D413-Jaaroverzicht!$G$1))),IF(D413&gt;Jaaroverzicht!$G$1,0,7%*B413))</f>
        <v>0</v>
      </c>
    </row>
    <row r="414" spans="1:5" x14ac:dyDescent="0.2">
      <c r="A414" s="144">
        <f>'KS 6'!C54</f>
        <v>0</v>
      </c>
      <c r="B414" s="144">
        <f>'KS 6'!D54</f>
        <v>0</v>
      </c>
      <c r="C414" s="144">
        <f>'KS 6'!E54</f>
        <v>0</v>
      </c>
      <c r="D414" s="144">
        <f t="shared" si="6"/>
        <v>0</v>
      </c>
      <c r="E414" s="146">
        <f>IF(AND(D413&lt;=Jaaroverzicht!$G$1,D414&gt;Jaaroverzicht!$G$1),IF(B414=0,0,7%*(B414-(D414-Jaaroverzicht!$G$1))),IF(D414&gt;Jaaroverzicht!$G$1,0,7%*B414))</f>
        <v>0</v>
      </c>
    </row>
    <row r="415" spans="1:5" x14ac:dyDescent="0.2">
      <c r="A415" s="144">
        <f>'KS 6'!C55</f>
        <v>0</v>
      </c>
      <c r="B415" s="144">
        <f>'KS 6'!D55</f>
        <v>0</v>
      </c>
      <c r="C415" s="144">
        <f>'KS 6'!E55</f>
        <v>0</v>
      </c>
      <c r="D415" s="144">
        <f t="shared" si="6"/>
        <v>0</v>
      </c>
      <c r="E415" s="146">
        <f>IF(AND(D414&lt;=Jaaroverzicht!$G$1,D415&gt;Jaaroverzicht!$G$1),IF(B415=0,0,7%*(B415-(D415-Jaaroverzicht!$G$1))),IF(D415&gt;Jaaroverzicht!$G$1,0,7%*B415))</f>
        <v>0</v>
      </c>
    </row>
    <row r="416" spans="1:5" x14ac:dyDescent="0.2">
      <c r="A416" s="144">
        <f>'KS 6'!C56</f>
        <v>0</v>
      </c>
      <c r="B416" s="144">
        <f>'KS 6'!D56</f>
        <v>0</v>
      </c>
      <c r="C416" s="144">
        <f>'KS 6'!E56</f>
        <v>0</v>
      </c>
      <c r="D416" s="144">
        <f t="shared" si="6"/>
        <v>0</v>
      </c>
      <c r="E416" s="146">
        <f>IF(AND(D415&lt;=Jaaroverzicht!$G$1,D416&gt;Jaaroverzicht!$G$1),IF(B416=0,0,7%*(B416-(D416-Jaaroverzicht!$G$1))),IF(D416&gt;Jaaroverzicht!$G$1,0,7%*B416))</f>
        <v>0</v>
      </c>
    </row>
    <row r="417" spans="1:5" x14ac:dyDescent="0.2">
      <c r="A417" s="144">
        <f>'KS 6'!C57</f>
        <v>0</v>
      </c>
      <c r="B417" s="144">
        <f>'KS 6'!D57</f>
        <v>0</v>
      </c>
      <c r="C417" s="144">
        <f>'KS 6'!E57</f>
        <v>0</v>
      </c>
      <c r="D417" s="144">
        <f t="shared" si="6"/>
        <v>0</v>
      </c>
      <c r="E417" s="146">
        <f>IF(AND(D416&lt;=Jaaroverzicht!$G$1,D417&gt;Jaaroverzicht!$G$1),IF(B417=0,0,7%*(B417-(D417-Jaaroverzicht!$G$1))),IF(D417&gt;Jaaroverzicht!$G$1,0,7%*B417))</f>
        <v>0</v>
      </c>
    </row>
    <row r="418" spans="1:5" x14ac:dyDescent="0.2">
      <c r="A418" s="144">
        <f>'KS 6'!C58</f>
        <v>0</v>
      </c>
      <c r="B418" s="144">
        <f>'KS 6'!D58</f>
        <v>0</v>
      </c>
      <c r="C418" s="144">
        <f>'KS 6'!E58</f>
        <v>0</v>
      </c>
      <c r="D418" s="144">
        <f t="shared" si="6"/>
        <v>0</v>
      </c>
      <c r="E418" s="146">
        <f>IF(AND(D417&lt;=Jaaroverzicht!$G$1,D418&gt;Jaaroverzicht!$G$1),IF(B418=0,0,7%*(B418-(D418-Jaaroverzicht!$G$1))),IF(D418&gt;Jaaroverzicht!$G$1,0,7%*B418))</f>
        <v>0</v>
      </c>
    </row>
    <row r="419" spans="1:5" x14ac:dyDescent="0.2">
      <c r="A419" s="144">
        <f>'KS 6'!C59</f>
        <v>0</v>
      </c>
      <c r="B419" s="144">
        <f>'KS 6'!D59</f>
        <v>0</v>
      </c>
      <c r="C419" s="144">
        <f>'KS 6'!E59</f>
        <v>0</v>
      </c>
      <c r="D419" s="144">
        <f t="shared" si="6"/>
        <v>0</v>
      </c>
      <c r="E419" s="146">
        <f>IF(AND(D418&lt;=Jaaroverzicht!$G$1,D419&gt;Jaaroverzicht!$G$1),IF(B419=0,0,7%*(B419-(D419-Jaaroverzicht!$G$1))),IF(D419&gt;Jaaroverzicht!$G$1,0,7%*B419))</f>
        <v>0</v>
      </c>
    </row>
    <row r="420" spans="1:5" x14ac:dyDescent="0.2">
      <c r="A420" s="144">
        <f>'KS 6'!C62</f>
        <v>0</v>
      </c>
      <c r="B420" s="144">
        <f>'KS 6'!D62</f>
        <v>0</v>
      </c>
      <c r="C420" s="144">
        <f>'KS 6'!E62</f>
        <v>0</v>
      </c>
      <c r="D420" s="144">
        <f t="shared" si="6"/>
        <v>0</v>
      </c>
      <c r="E420" s="146">
        <f>IF(AND(D419&lt;=Jaaroverzicht!$G$1,D420&gt;Jaaroverzicht!$G$1),IF(B420=0,0,7%*(B420-(D420-Jaaroverzicht!$G$1))),IF(D420&gt;Jaaroverzicht!$G$1,0,7%*B420))</f>
        <v>0</v>
      </c>
    </row>
    <row r="421" spans="1:5" x14ac:dyDescent="0.2">
      <c r="A421" s="144">
        <f>'KS 6'!C63</f>
        <v>0</v>
      </c>
      <c r="B421" s="144">
        <f>'KS 6'!D63</f>
        <v>0</v>
      </c>
      <c r="C421" s="144">
        <f>'KS 6'!E63</f>
        <v>0</v>
      </c>
      <c r="D421" s="144">
        <f t="shared" si="6"/>
        <v>0</v>
      </c>
      <c r="E421" s="146">
        <f>IF(AND(D420&lt;=Jaaroverzicht!$G$1,D421&gt;Jaaroverzicht!$G$1),IF(B421=0,0,7%*(B421-(D421-Jaaroverzicht!$G$1))),IF(D421&gt;Jaaroverzicht!$G$1,0,7%*B421))</f>
        <v>0</v>
      </c>
    </row>
    <row r="422" spans="1:5" x14ac:dyDescent="0.2">
      <c r="A422" s="144">
        <f>'KS 6'!C64</f>
        <v>0</v>
      </c>
      <c r="B422" s="144">
        <f>'KS 6'!D64</f>
        <v>0</v>
      </c>
      <c r="C422" s="144">
        <f>'KS 6'!E64</f>
        <v>0</v>
      </c>
      <c r="D422" s="144">
        <f t="shared" si="6"/>
        <v>0</v>
      </c>
      <c r="E422" s="146">
        <f>IF(AND(D421&lt;=Jaaroverzicht!$G$1,D422&gt;Jaaroverzicht!$G$1),IF(B422=0,0,7%*(B422-(D422-Jaaroverzicht!$G$1))),IF(D422&gt;Jaaroverzicht!$G$1,0,7%*B422))</f>
        <v>0</v>
      </c>
    </row>
    <row r="423" spans="1:5" x14ac:dyDescent="0.2">
      <c r="A423" s="144">
        <f>'KS 6'!C65</f>
        <v>0</v>
      </c>
      <c r="B423" s="144">
        <f>'KS 6'!D65</f>
        <v>0</v>
      </c>
      <c r="C423" s="144">
        <f>'KS 6'!E65</f>
        <v>0</v>
      </c>
      <c r="D423" s="144">
        <f t="shared" si="6"/>
        <v>0</v>
      </c>
      <c r="E423" s="146">
        <f>IF(AND(D422&lt;=Jaaroverzicht!$G$1,D423&gt;Jaaroverzicht!$G$1),IF(B423=0,0,7%*(B423-(D423-Jaaroverzicht!$G$1))),IF(D423&gt;Jaaroverzicht!$G$1,0,7%*B423))</f>
        <v>0</v>
      </c>
    </row>
    <row r="424" spans="1:5" x14ac:dyDescent="0.2">
      <c r="A424" s="144">
        <f>'KS 6'!C66</f>
        <v>0</v>
      </c>
      <c r="B424" s="144">
        <f>'KS 6'!D66</f>
        <v>0</v>
      </c>
      <c r="C424" s="144">
        <f>'KS 6'!E66</f>
        <v>0</v>
      </c>
      <c r="D424" s="144">
        <f t="shared" si="6"/>
        <v>0</v>
      </c>
      <c r="E424" s="146">
        <f>IF(AND(D423&lt;=Jaaroverzicht!$G$1,D424&gt;Jaaroverzicht!$G$1),IF(B424=0,0,7%*(B424-(D424-Jaaroverzicht!$G$1))),IF(D424&gt;Jaaroverzicht!$G$1,0,7%*B424))</f>
        <v>0</v>
      </c>
    </row>
    <row r="425" spans="1:5" x14ac:dyDescent="0.2">
      <c r="A425" s="144">
        <f>'KS 6'!C67</f>
        <v>0</v>
      </c>
      <c r="B425" s="144">
        <f>'KS 6'!D67</f>
        <v>0</v>
      </c>
      <c r="C425" s="144">
        <f>'KS 6'!E67</f>
        <v>0</v>
      </c>
      <c r="D425" s="144">
        <f t="shared" si="6"/>
        <v>0</v>
      </c>
      <c r="E425" s="146">
        <f>IF(AND(D424&lt;=Jaaroverzicht!$G$1,D425&gt;Jaaroverzicht!$G$1),IF(B425=0,0,7%*(B425-(D425-Jaaroverzicht!$G$1))),IF(D425&gt;Jaaroverzicht!$G$1,0,7%*B425))</f>
        <v>0</v>
      </c>
    </row>
    <row r="426" spans="1:5" x14ac:dyDescent="0.2">
      <c r="A426" s="144">
        <f>'KS 6'!C68</f>
        <v>0</v>
      </c>
      <c r="B426" s="144">
        <f>'KS 6'!D68</f>
        <v>0</v>
      </c>
      <c r="C426" s="144">
        <f>'KS 6'!E68</f>
        <v>0</v>
      </c>
      <c r="D426" s="144">
        <f t="shared" si="6"/>
        <v>0</v>
      </c>
      <c r="E426" s="146">
        <f>IF(AND(D425&lt;=Jaaroverzicht!$G$1,D426&gt;Jaaroverzicht!$G$1),IF(B426=0,0,7%*(B426-(D426-Jaaroverzicht!$G$1))),IF(D426&gt;Jaaroverzicht!$G$1,0,7%*B426))</f>
        <v>0</v>
      </c>
    </row>
    <row r="427" spans="1:5" x14ac:dyDescent="0.2">
      <c r="A427" s="144">
        <f>'KS 6'!C69</f>
        <v>0</v>
      </c>
      <c r="B427" s="144">
        <f>'KS 6'!D69</f>
        <v>0</v>
      </c>
      <c r="C427" s="144">
        <f>'KS 6'!E69</f>
        <v>0</v>
      </c>
      <c r="D427" s="144">
        <f t="shared" si="6"/>
        <v>0</v>
      </c>
      <c r="E427" s="146">
        <f>IF(AND(D426&lt;=Jaaroverzicht!$G$1,D427&gt;Jaaroverzicht!$G$1),IF(B427=0,0,7%*(B427-(D427-Jaaroverzicht!$G$1))),IF(D427&gt;Jaaroverzicht!$G$1,0,7%*B427))</f>
        <v>0</v>
      </c>
    </row>
    <row r="428" spans="1:5" x14ac:dyDescent="0.2">
      <c r="A428" s="144">
        <f>'KS 6'!C70</f>
        <v>0</v>
      </c>
      <c r="B428" s="144">
        <f>'KS 6'!D70</f>
        <v>0</v>
      </c>
      <c r="C428" s="144">
        <f>'KS 6'!E70</f>
        <v>0</v>
      </c>
      <c r="D428" s="144">
        <f t="shared" si="6"/>
        <v>0</v>
      </c>
      <c r="E428" s="146">
        <f>IF(AND(D427&lt;=Jaaroverzicht!$G$1,D428&gt;Jaaroverzicht!$G$1),IF(B428=0,0,7%*(B428-(D428-Jaaroverzicht!$G$1))),IF(D428&gt;Jaaroverzicht!$G$1,0,7%*B428))</f>
        <v>0</v>
      </c>
    </row>
    <row r="429" spans="1:5" x14ac:dyDescent="0.2">
      <c r="A429" s="144">
        <f>'KS 6'!C71</f>
        <v>0</v>
      </c>
      <c r="B429" s="144">
        <f>'KS 6'!D71</f>
        <v>0</v>
      </c>
      <c r="C429" s="144">
        <f>'KS 6'!E71</f>
        <v>0</v>
      </c>
      <c r="D429" s="144">
        <f t="shared" si="6"/>
        <v>0</v>
      </c>
      <c r="E429" s="146">
        <f>IF(AND(D428&lt;=Jaaroverzicht!$G$1,D429&gt;Jaaroverzicht!$G$1),IF(B429=0,0,7%*(B429-(D429-Jaaroverzicht!$G$1))),IF(D429&gt;Jaaroverzicht!$G$1,0,7%*B429))</f>
        <v>0</v>
      </c>
    </row>
    <row r="430" spans="1:5" x14ac:dyDescent="0.2">
      <c r="A430" s="144">
        <f>'KS 6'!C72</f>
        <v>0</v>
      </c>
      <c r="B430" s="144">
        <f>'KS 6'!D72</f>
        <v>0</v>
      </c>
      <c r="C430" s="144">
        <f>'KS 6'!E72</f>
        <v>0</v>
      </c>
      <c r="D430" s="144">
        <f t="shared" si="6"/>
        <v>0</v>
      </c>
      <c r="E430" s="146">
        <f>IF(AND(D429&lt;=Jaaroverzicht!$G$1,D430&gt;Jaaroverzicht!$G$1),IF(B430=0,0,7%*(B430-(D430-Jaaroverzicht!$G$1))),IF(D430&gt;Jaaroverzicht!$G$1,0,7%*B430))</f>
        <v>0</v>
      </c>
    </row>
    <row r="431" spans="1:5" x14ac:dyDescent="0.2">
      <c r="A431" s="144">
        <f>'KS 6'!C73</f>
        <v>0</v>
      </c>
      <c r="B431" s="144">
        <f>'KS 6'!D73</f>
        <v>0</v>
      </c>
      <c r="C431" s="144">
        <f>'KS 6'!E73</f>
        <v>0</v>
      </c>
      <c r="D431" s="144">
        <f t="shared" si="6"/>
        <v>0</v>
      </c>
      <c r="E431" s="146">
        <f>IF(AND(D430&lt;=Jaaroverzicht!$G$1,D431&gt;Jaaroverzicht!$G$1),IF(B431=0,0,7%*(B431-(D431-Jaaroverzicht!$G$1))),IF(D431&gt;Jaaroverzicht!$G$1,0,7%*B431))</f>
        <v>0</v>
      </c>
    </row>
    <row r="432" spans="1:5" x14ac:dyDescent="0.2">
      <c r="A432" s="144">
        <f>'KS 6'!C74</f>
        <v>0</v>
      </c>
      <c r="B432" s="144">
        <f>'KS 6'!D74</f>
        <v>0</v>
      </c>
      <c r="C432" s="144">
        <f>'KS 6'!E74</f>
        <v>0</v>
      </c>
      <c r="D432" s="144">
        <f t="shared" si="6"/>
        <v>0</v>
      </c>
      <c r="E432" s="146">
        <f>IF(AND(D431&lt;=Jaaroverzicht!$G$1,D432&gt;Jaaroverzicht!$G$1),IF(B432=0,0,7%*(B432-(D432-Jaaroverzicht!$G$1))),IF(D432&gt;Jaaroverzicht!$G$1,0,7%*B432))</f>
        <v>0</v>
      </c>
    </row>
    <row r="433" spans="1:5" x14ac:dyDescent="0.2">
      <c r="A433" s="144">
        <f>'KS 6'!C75</f>
        <v>0</v>
      </c>
      <c r="B433" s="144">
        <f>'KS 6'!D75</f>
        <v>0</v>
      </c>
      <c r="C433" s="144">
        <f>'KS 6'!E75</f>
        <v>0</v>
      </c>
      <c r="D433" s="144">
        <f t="shared" si="6"/>
        <v>0</v>
      </c>
      <c r="E433" s="146">
        <f>IF(AND(D432&lt;=Jaaroverzicht!$G$1,D433&gt;Jaaroverzicht!$G$1),IF(B433=0,0,7%*(B433-(D433-Jaaroverzicht!$G$1))),IF(D433&gt;Jaaroverzicht!$G$1,0,7%*B433))</f>
        <v>0</v>
      </c>
    </row>
    <row r="434" spans="1:5" x14ac:dyDescent="0.2">
      <c r="A434" s="144">
        <f>'KS 6'!C76</f>
        <v>0</v>
      </c>
      <c r="B434" s="144">
        <f>'KS 6'!D76</f>
        <v>0</v>
      </c>
      <c r="C434" s="144">
        <f>'KS 6'!E76</f>
        <v>0</v>
      </c>
      <c r="D434" s="144">
        <f t="shared" si="6"/>
        <v>0</v>
      </c>
      <c r="E434" s="146">
        <f>IF(AND(D433&lt;=Jaaroverzicht!$G$1,D434&gt;Jaaroverzicht!$G$1),IF(B434=0,0,7%*(B434-(D434-Jaaroverzicht!$G$1))),IF(D434&gt;Jaaroverzicht!$G$1,0,7%*B434))</f>
        <v>0</v>
      </c>
    </row>
    <row r="435" spans="1:5" x14ac:dyDescent="0.2">
      <c r="A435" s="144">
        <f>'KS 6'!C77</f>
        <v>0</v>
      </c>
      <c r="B435" s="144">
        <f>'KS 6'!D77</f>
        <v>0</v>
      </c>
      <c r="C435" s="144">
        <f>'KS 6'!E77</f>
        <v>0</v>
      </c>
      <c r="D435" s="144">
        <f t="shared" si="6"/>
        <v>0</v>
      </c>
      <c r="E435" s="146">
        <f>IF(AND(D434&lt;=Jaaroverzicht!$G$1,D435&gt;Jaaroverzicht!$G$1),IF(B435=0,0,7%*(B435-(D435-Jaaroverzicht!$G$1))),IF(D435&gt;Jaaroverzicht!$G$1,0,7%*B435))</f>
        <v>0</v>
      </c>
    </row>
    <row r="436" spans="1:5" x14ac:dyDescent="0.2">
      <c r="A436" s="144">
        <f>'KS 6'!C78</f>
        <v>0</v>
      </c>
      <c r="B436" s="144">
        <f>'KS 6'!D78</f>
        <v>0</v>
      </c>
      <c r="C436" s="144">
        <f>'KS 6'!E78</f>
        <v>0</v>
      </c>
      <c r="D436" s="144">
        <f t="shared" si="6"/>
        <v>0</v>
      </c>
      <c r="E436" s="146">
        <f>IF(AND(D435&lt;=Jaaroverzicht!$G$1,D436&gt;Jaaroverzicht!$G$1),IF(B436=0,0,7%*(B436-(D436-Jaaroverzicht!$G$1))),IF(D436&gt;Jaaroverzicht!$G$1,0,7%*B436))</f>
        <v>0</v>
      </c>
    </row>
    <row r="437" spans="1:5" x14ac:dyDescent="0.2">
      <c r="A437" s="144">
        <f>'KS 6'!C79</f>
        <v>0</v>
      </c>
      <c r="B437" s="144">
        <f>'KS 6'!D79</f>
        <v>0</v>
      </c>
      <c r="C437" s="144">
        <f>'KS 6'!E79</f>
        <v>0</v>
      </c>
      <c r="D437" s="144">
        <f t="shared" si="6"/>
        <v>0</v>
      </c>
      <c r="E437" s="146">
        <f>IF(AND(D436&lt;=Jaaroverzicht!$G$1,D437&gt;Jaaroverzicht!$G$1),IF(B437=0,0,7%*(B437-(D437-Jaaroverzicht!$G$1))),IF(D437&gt;Jaaroverzicht!$G$1,0,7%*B437))</f>
        <v>0</v>
      </c>
    </row>
    <row r="438" spans="1:5" x14ac:dyDescent="0.2">
      <c r="A438" s="144">
        <f>'KS 6'!C80</f>
        <v>0</v>
      </c>
      <c r="B438" s="144">
        <f>'KS 6'!D80</f>
        <v>0</v>
      </c>
      <c r="C438" s="144">
        <f>'KS 6'!E80</f>
        <v>0</v>
      </c>
      <c r="D438" s="144">
        <f t="shared" si="6"/>
        <v>0</v>
      </c>
      <c r="E438" s="146">
        <f>IF(AND(D437&lt;=Jaaroverzicht!$G$1,D438&gt;Jaaroverzicht!$G$1),IF(B438=0,0,7%*(B438-(D438-Jaaroverzicht!$G$1))),IF(D438&gt;Jaaroverzicht!$G$1,0,7%*B438))</f>
        <v>0</v>
      </c>
    </row>
    <row r="439" spans="1:5" x14ac:dyDescent="0.2">
      <c r="A439" s="144">
        <f>'KS 6'!C81</f>
        <v>0</v>
      </c>
      <c r="B439" s="144">
        <f>'KS 6'!D81</f>
        <v>0</v>
      </c>
      <c r="C439" s="144">
        <f>'KS 6'!E81</f>
        <v>0</v>
      </c>
      <c r="D439" s="144">
        <f t="shared" si="6"/>
        <v>0</v>
      </c>
      <c r="E439" s="146">
        <f>IF(AND(D438&lt;=Jaaroverzicht!$G$1,D439&gt;Jaaroverzicht!$G$1),IF(B439=0,0,7%*(B439-(D439-Jaaroverzicht!$G$1))),IF(D439&gt;Jaaroverzicht!$G$1,0,7%*B439))</f>
        <v>0</v>
      </c>
    </row>
    <row r="440" spans="1:5" x14ac:dyDescent="0.2">
      <c r="A440" s="144">
        <f>'KS 6'!C82</f>
        <v>0</v>
      </c>
      <c r="B440" s="144">
        <f>'KS 6'!D82</f>
        <v>0</v>
      </c>
      <c r="C440" s="144">
        <f>'KS 6'!E82</f>
        <v>0</v>
      </c>
      <c r="D440" s="144">
        <f t="shared" si="6"/>
        <v>0</v>
      </c>
      <c r="E440" s="146">
        <f>IF(AND(D439&lt;=Jaaroverzicht!$G$1,D440&gt;Jaaroverzicht!$G$1),IF(B440=0,0,7%*(B440-(D440-Jaaroverzicht!$G$1))),IF(D440&gt;Jaaroverzicht!$G$1,0,7%*B440))</f>
        <v>0</v>
      </c>
    </row>
    <row r="441" spans="1:5" x14ac:dyDescent="0.2">
      <c r="A441" s="144">
        <f>'KS 6'!C83</f>
        <v>0</v>
      </c>
      <c r="B441" s="144">
        <f>'KS 6'!D83</f>
        <v>0</v>
      </c>
      <c r="C441" s="144">
        <f>'KS 6'!E83</f>
        <v>0</v>
      </c>
      <c r="D441" s="144">
        <f t="shared" si="6"/>
        <v>0</v>
      </c>
      <c r="E441" s="146">
        <f>IF(AND(D440&lt;=Jaaroverzicht!$G$1,D441&gt;Jaaroverzicht!$G$1),IF(B441=0,0,7%*(B441-(D441-Jaaroverzicht!$G$1))),IF(D441&gt;Jaaroverzicht!$G$1,0,7%*B441))</f>
        <v>0</v>
      </c>
    </row>
    <row r="442" spans="1:5" x14ac:dyDescent="0.2">
      <c r="A442" s="144">
        <f>'KS 6'!C84</f>
        <v>0</v>
      </c>
      <c r="B442" s="144">
        <f>'KS 6'!D84</f>
        <v>0</v>
      </c>
      <c r="C442" s="144">
        <f>'KS 6'!E84</f>
        <v>0</v>
      </c>
      <c r="D442" s="144">
        <f t="shared" si="6"/>
        <v>0</v>
      </c>
      <c r="E442" s="146">
        <f>IF(AND(D441&lt;=Jaaroverzicht!$G$1,D442&gt;Jaaroverzicht!$G$1),IF(B442=0,0,7%*(B442-(D442-Jaaroverzicht!$G$1))),IF(D442&gt;Jaaroverzicht!$G$1,0,7%*B442))</f>
        <v>0</v>
      </c>
    </row>
    <row r="443" spans="1:5" x14ac:dyDescent="0.2">
      <c r="A443" s="144">
        <f>'KS 6'!C85</f>
        <v>0</v>
      </c>
      <c r="B443" s="144">
        <f>'KS 6'!D85</f>
        <v>0</v>
      </c>
      <c r="C443" s="144">
        <f>'KS 6'!E85</f>
        <v>0</v>
      </c>
      <c r="D443" s="144">
        <f t="shared" si="6"/>
        <v>0</v>
      </c>
      <c r="E443" s="146">
        <f>IF(AND(D442&lt;=Jaaroverzicht!$G$1,D443&gt;Jaaroverzicht!$G$1),IF(B443=0,0,7%*(B443-(D443-Jaaroverzicht!$G$1))),IF(D443&gt;Jaaroverzicht!$G$1,0,7%*B443))</f>
        <v>0</v>
      </c>
    </row>
    <row r="444" spans="1:5" x14ac:dyDescent="0.2">
      <c r="A444" s="144">
        <f>'KS 6'!C86</f>
        <v>0</v>
      </c>
      <c r="B444" s="144">
        <f>'KS 6'!D86</f>
        <v>0</v>
      </c>
      <c r="C444" s="144">
        <f>'KS 6'!E86</f>
        <v>0</v>
      </c>
      <c r="D444" s="144">
        <f t="shared" si="6"/>
        <v>0</v>
      </c>
      <c r="E444" s="146">
        <f>IF(AND(D443&lt;=Jaaroverzicht!$G$1,D444&gt;Jaaroverzicht!$G$1),IF(B444=0,0,7%*(B444-(D444-Jaaroverzicht!$G$1))),IF(D444&gt;Jaaroverzicht!$G$1,0,7%*B444))</f>
        <v>0</v>
      </c>
    </row>
  </sheetData>
  <sheetProtection password="DC1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6</vt:i4>
      </vt:variant>
    </vt:vector>
  </HeadingPairs>
  <TitlesOfParts>
    <vt:vector size="23" baseType="lpstr">
      <vt:lpstr>Handleiding</vt:lpstr>
      <vt:lpstr>Samenstelling werkkapitaal</vt:lpstr>
      <vt:lpstr>KS 1</vt:lpstr>
      <vt:lpstr>KS 2</vt:lpstr>
      <vt:lpstr>KS 3</vt:lpstr>
      <vt:lpstr>KS 4</vt:lpstr>
      <vt:lpstr>KS 5</vt:lpstr>
      <vt:lpstr>KS 6</vt:lpstr>
      <vt:lpstr>Test</vt:lpstr>
      <vt:lpstr>Jaaroverzicht</vt:lpstr>
      <vt:lpstr>VIA-middelen</vt:lpstr>
      <vt:lpstr>VB 1</vt:lpstr>
      <vt:lpstr>VB 2</vt:lpstr>
      <vt:lpstr>VB 3</vt:lpstr>
      <vt:lpstr>VB 4</vt:lpstr>
      <vt:lpstr>VB 5</vt:lpstr>
      <vt:lpstr>VB 6</vt:lpstr>
      <vt:lpstr>'VB 1'!Afdrukbereik</vt:lpstr>
      <vt:lpstr>'VB 2'!Afdrukbereik</vt:lpstr>
      <vt:lpstr>'VB 3'!Afdrukbereik</vt:lpstr>
      <vt:lpstr>'VB 4'!Afdrukbereik</vt:lpstr>
      <vt:lpstr>'VB 5'!Afdrukbereik</vt:lpstr>
      <vt:lpstr>'VB 6'!Afdrukbereik</vt:lpstr>
    </vt:vector>
  </TitlesOfParts>
  <Company>BOL vzw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Joba Maréchal</dc:creator>
  <cp:lastModifiedBy>Hilde Cardinaels</cp:lastModifiedBy>
  <cp:lastPrinted>2018-01-18T09:05:30Z</cp:lastPrinted>
  <dcterms:created xsi:type="dcterms:W3CDTF">2007-07-06T08:59:03Z</dcterms:created>
  <dcterms:modified xsi:type="dcterms:W3CDTF">2018-01-30T15:44:06Z</dcterms:modified>
</cp:coreProperties>
</file>